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Licitacoes-GLC\EDI\Entrada\Engenharia\2022\0000510-2022\Documentos contratação\"/>
    </mc:Choice>
  </mc:AlternateContent>
  <bookViews>
    <workbookView xWindow="10035" yWindow="60" windowWidth="10530" windowHeight="7965" tabRatio="594"/>
  </bookViews>
  <sheets>
    <sheet name="Planilha de Orçamento" sheetId="9" r:id="rId1"/>
    <sheet name="BDI" sheetId="10" r:id="rId2"/>
    <sheet name="CRONOGRAMA" sheetId="11" r:id="rId3"/>
  </sheets>
  <definedNames>
    <definedName name="_xlnm.Print_Area" localSheetId="1">BDI!$A$1:$I$33</definedName>
    <definedName name="_xlnm.Print_Area" localSheetId="0">'Planilha de Orçamento'!$A$1:$J$126</definedName>
    <definedName name="_xlnm.Print_Titles" localSheetId="0">'Planilha de Orçamento'!$12:$13</definedName>
  </definedNames>
  <calcPr calcId="162913" fullPrecision="0"/>
</workbook>
</file>

<file path=xl/calcChain.xml><?xml version="1.0" encoding="utf-8"?>
<calcChain xmlns="http://schemas.openxmlformats.org/spreadsheetml/2006/main">
  <c r="G44" i="9" l="1"/>
  <c r="G43" i="9" l="1"/>
  <c r="G45" i="9"/>
  <c r="G123" i="9" l="1"/>
  <c r="G122" i="9"/>
  <c r="G121" i="9"/>
  <c r="G120" i="9"/>
  <c r="G119" i="9"/>
  <c r="G118" i="9"/>
  <c r="G117" i="9"/>
  <c r="G116" i="9"/>
  <c r="G115" i="9"/>
  <c r="G113" i="9"/>
  <c r="G112" i="9"/>
  <c r="G111" i="9"/>
  <c r="G110" i="9"/>
  <c r="G109" i="9"/>
  <c r="G108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8" i="9"/>
  <c r="G87" i="9"/>
  <c r="G86" i="9"/>
  <c r="G85" i="9"/>
  <c r="G84" i="9"/>
  <c r="G82" i="9"/>
  <c r="G81" i="9"/>
  <c r="G80" i="9"/>
  <c r="G79" i="9"/>
  <c r="G78" i="9"/>
  <c r="G77" i="9"/>
  <c r="G76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K114" i="9" l="1"/>
  <c r="C34" i="11" s="1"/>
  <c r="K107" i="9"/>
  <c r="C32" i="11" s="1"/>
  <c r="K89" i="9"/>
  <c r="C30" i="11" s="1"/>
  <c r="E31" i="11" s="1"/>
  <c r="K83" i="9"/>
  <c r="C28" i="11" s="1"/>
  <c r="G29" i="11" s="1"/>
  <c r="K75" i="9"/>
  <c r="K49" i="9"/>
  <c r="G31" i="9"/>
  <c r="I31" i="11" l="1"/>
  <c r="G31" i="11"/>
  <c r="I29" i="11"/>
  <c r="E29" i="11"/>
  <c r="F8" i="11"/>
  <c r="I8" i="11"/>
  <c r="F9" i="11"/>
  <c r="B9" i="11"/>
  <c r="B8" i="11"/>
  <c r="I5" i="11"/>
  <c r="G30" i="9" l="1"/>
  <c r="G39" i="9"/>
  <c r="G27" i="9" l="1"/>
  <c r="G34" i="9"/>
  <c r="G24" i="9"/>
  <c r="G19" i="9"/>
  <c r="G18" i="9"/>
  <c r="G38" i="9" l="1"/>
  <c r="G40" i="9" l="1"/>
  <c r="G36" i="9"/>
  <c r="G28" i="9" l="1"/>
  <c r="G37" i="9"/>
  <c r="G35" i="9"/>
  <c r="G20" i="9" l="1"/>
  <c r="G33" i="9"/>
  <c r="K32" i="9" s="1"/>
  <c r="C19" i="11" s="1"/>
  <c r="G20" i="11" s="1"/>
  <c r="G22" i="9" l="1"/>
  <c r="F124" i="9"/>
  <c r="E124" i="9"/>
  <c r="G35" i="11" l="1"/>
  <c r="G124" i="9"/>
  <c r="C24" i="11"/>
  <c r="C26" i="11"/>
  <c r="F47" i="9"/>
  <c r="F125" i="9" s="1"/>
  <c r="G25" i="11" l="1"/>
  <c r="E25" i="11"/>
  <c r="I25" i="11"/>
  <c r="I33" i="11"/>
  <c r="E33" i="11"/>
  <c r="G33" i="11"/>
  <c r="E27" i="11"/>
  <c r="I27" i="11"/>
  <c r="G27" i="11"/>
  <c r="G42" i="9"/>
  <c r="G17" i="9" l="1"/>
  <c r="G25" i="9"/>
  <c r="G26" i="9"/>
  <c r="K29" i="9" l="1"/>
  <c r="C17" i="11" s="1"/>
  <c r="G18" i="11" s="1"/>
  <c r="G23" i="9"/>
  <c r="K15" i="9" s="1"/>
  <c r="C15" i="11" s="1"/>
  <c r="G16" i="11" s="1"/>
  <c r="E47" i="9" l="1"/>
  <c r="E125" i="9" s="1"/>
  <c r="G46" i="9"/>
  <c r="K41" i="9" s="1"/>
  <c r="G47" i="9" l="1"/>
  <c r="K125" i="9"/>
  <c r="C21" i="11"/>
  <c r="G22" i="11" s="1"/>
  <c r="G36" i="11" s="1"/>
  <c r="I35" i="11"/>
  <c r="E35" i="11"/>
  <c r="I3" i="11" l="1"/>
  <c r="F38" i="11" l="1"/>
  <c r="G125" i="9"/>
  <c r="C36" i="11" l="1"/>
  <c r="E16" i="11"/>
  <c r="I22" i="11"/>
  <c r="E22" i="11"/>
  <c r="I16" i="11"/>
  <c r="F37" i="11" l="1"/>
  <c r="I18" i="11"/>
  <c r="E18" i="11"/>
  <c r="G3" i="9" l="1"/>
  <c r="G126" i="9" s="1"/>
  <c r="E126" i="9" l="1"/>
  <c r="F126" i="9"/>
  <c r="E20" i="11"/>
  <c r="E36" i="11" s="1"/>
  <c r="I20" i="11"/>
  <c r="I36" i="11" s="1"/>
  <c r="C38" i="11" l="1"/>
  <c r="H38" i="11"/>
  <c r="D38" i="11"/>
  <c r="D37" i="11" l="1"/>
  <c r="H37" i="11"/>
  <c r="C37" i="11" l="1"/>
  <c r="D13" i="10"/>
  <c r="D21" i="10" s="1"/>
</calcChain>
</file>

<file path=xl/sharedStrings.xml><?xml version="1.0" encoding="utf-8"?>
<sst xmlns="http://schemas.openxmlformats.org/spreadsheetml/2006/main" count="604" uniqueCount="303">
  <si>
    <t>DESCRIÇÃO</t>
  </si>
  <si>
    <t>QUANT.</t>
  </si>
  <si>
    <t>MATERIAL</t>
  </si>
  <si>
    <t>EMAIL:</t>
  </si>
  <si>
    <t xml:space="preserve">MÃO DE OBRA </t>
  </si>
  <si>
    <t>RAZÃO SOCIAL:</t>
  </si>
  <si>
    <t>CNPJ:</t>
  </si>
  <si>
    <t>DATA DA PROPOSTA</t>
  </si>
  <si>
    <t>ITENS</t>
  </si>
  <si>
    <t>I</t>
  </si>
  <si>
    <t>COMPROVAÇÕES</t>
  </si>
  <si>
    <t>FONTE</t>
  </si>
  <si>
    <t>CÓDIGO</t>
  </si>
  <si>
    <t>FONE:</t>
  </si>
  <si>
    <t>BDI</t>
  </si>
  <si>
    <t>DATA</t>
  </si>
  <si>
    <t>LOTE</t>
  </si>
  <si>
    <t>ÚNICO</t>
  </si>
  <si>
    <t>PLANILHA DE ORÇAMENTO</t>
  </si>
  <si>
    <t>ENDEREÇO:</t>
  </si>
  <si>
    <t>PROPONENTE</t>
  </si>
  <si>
    <t>PROPOSTA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</si>
  <si>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</si>
  <si>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</si>
  <si>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</si>
  <si>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</si>
  <si>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</si>
  <si>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</si>
  <si>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</si>
  <si>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</si>
  <si>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</si>
  <si>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</si>
  <si>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</si>
  <si>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</si>
  <si>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</si>
  <si>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</si>
  <si>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</si>
  <si>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</si>
  <si>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</si>
  <si>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</si>
  <si>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</si>
  <si>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</si>
  <si>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</si>
  <si>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CUSTO TOTAL R$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</si>
  <si>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</si>
  <si>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</si>
  <si>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</si>
  <si>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</si>
  <si>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</si>
  <si>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</si>
  <si>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</si>
  <si>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</si>
  <si>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 xml:space="preserve"> CUSTOS UNITÁRIOS R$</t>
  </si>
  <si>
    <t>TOTAL COM BDI</t>
  </si>
  <si>
    <t>Serviços Preliminares</t>
  </si>
  <si>
    <t>1.</t>
  </si>
  <si>
    <t>m²</t>
  </si>
  <si>
    <t>m³</t>
  </si>
  <si>
    <t>Diversos</t>
  </si>
  <si>
    <t>2.</t>
  </si>
  <si>
    <t>3.</t>
  </si>
  <si>
    <t>4.</t>
  </si>
  <si>
    <t>x,xx</t>
  </si>
  <si>
    <t>Destinação de resíduos com entrega de Manifesto de Transporte de Resíduos e o Recibo de Destinação de Resíduos por empresa licenciada</t>
  </si>
  <si>
    <t>Limpeza fina e verificação final da obra</t>
  </si>
  <si>
    <t>VALOR (R$) S/BDI</t>
  </si>
  <si>
    <t xml:space="preserve">% </t>
  </si>
  <si>
    <t>Valor</t>
  </si>
  <si>
    <t>TOTAL</t>
  </si>
  <si>
    <t>un.</t>
  </si>
  <si>
    <t>ETAPAS TRINTA DIAS)</t>
  </si>
  <si>
    <t>MANUTENÇÃO CIVIL</t>
  </si>
  <si>
    <t>LICITAÇÃO</t>
  </si>
  <si>
    <t>PLEO</t>
  </si>
  <si>
    <t>Enc. Sociais SINAPI-RS OUT/2021</t>
  </si>
  <si>
    <t>II</t>
  </si>
  <si>
    <t>MANUTENÇÃO ELÉTRICA</t>
  </si>
  <si>
    <t>TOTAL GERAL</t>
  </si>
  <si>
    <t>1.1</t>
  </si>
  <si>
    <t>1.2</t>
  </si>
  <si>
    <t>1.3</t>
  </si>
  <si>
    <t>1.4</t>
  </si>
  <si>
    <t>4.1</t>
  </si>
  <si>
    <t>SUBTOTAL MANUTENÇÃO CIVIL</t>
  </si>
  <si>
    <t>SUBTOTAL MANUTENÇÃO ELÉTRICA</t>
  </si>
  <si>
    <r>
      <t xml:space="preserve">1. OBJETO: </t>
    </r>
    <r>
      <rPr>
        <sz val="10"/>
        <rFont val="Calibri"/>
        <family val="2"/>
        <scheme val="minor"/>
      </rPr>
      <t>CONTRATAÇÃO DE SERVIÇOS DE MANUTENÇÃO CORRETIVA NA AG CANDELÁRIA</t>
    </r>
  </si>
  <si>
    <r>
      <t>2. ENDEREÇO DE EXECUÇÃO/ENTREGA:</t>
    </r>
    <r>
      <rPr>
        <sz val="10"/>
        <rFont val="Calibri"/>
        <family val="2"/>
        <scheme val="minor"/>
      </rPr>
      <t xml:space="preserve"> Av. Pereira Rego, 1367 - Candelária/RS </t>
    </r>
  </si>
  <si>
    <t xml:space="preserve"> un</t>
  </si>
  <si>
    <t>Demolição de forro de gesso</t>
  </si>
  <si>
    <t>Plano de Gerenciamento de Resíduos da Construção Civil – PGRCC</t>
  </si>
  <si>
    <t>Remoção de entulho de gesso (destinação específica), incluindo caçamba, servente e carreto</t>
  </si>
  <si>
    <t>1.5</t>
  </si>
  <si>
    <t>Fechamento em gesso liso em placas 60x60cm, e=30mm, colocado</t>
  </si>
  <si>
    <t>Pintura acrílica, 02 demãos, sem emassamento sobre laje forro</t>
  </si>
  <si>
    <t>Infraestrutura automação</t>
  </si>
  <si>
    <t>Cabo (baixa emissão de fumaça) flex 0,6/1KV - 2,5mm² - NBR 13.248</t>
  </si>
  <si>
    <t>m</t>
  </si>
  <si>
    <t>Cabo UTP, 4 pares 24AWG LSZH para Telefonia/Lógica (Não Halogenado) - Categoria 5e</t>
  </si>
  <si>
    <t>Rack padrão 19" tipo gabinete fechado de parede com porta de vidro temperado transparente, cor cinza RAL 7032, com 64 conjuntos parafuso/porca gaiola, com chave, próprio para cabeamento estruturado de 16 Us, medindo 78x58x67cm (ALP), tipo Gabinete Cabling Elite Black Box fixado na parede a 0,40m do piso, profundidade mínima interna de 60cm (Rack Operadoras)</t>
  </si>
  <si>
    <t>Bandeja com 4 apoios para rack 19"x 470mm profundidade.</t>
  </si>
  <si>
    <t>Régua com 8 tomadas dispostas em ângulo de 45º, de 1Us de largura x 19”, para fixação interna ao rack, com porcas tipo Gaiola</t>
  </si>
  <si>
    <t>Bloco distribuidor - 10 pares - ref. Bargoa</t>
  </si>
  <si>
    <t>Bastidor para Bloco de telefonia, tipo 2/10</t>
  </si>
  <si>
    <t>Cabo coaxiais preto 75 Ohms na cor preta com 8 metros,  RF 75 0,4/25, 2 metros,  com conector tipo BNC reto com solda e conector tipo BNC angular com rosca e solda (mini) para comunicação do link E1 entre Rack das Operadoras com o Rack dos Ativos para ligação a Central telefônica.</t>
  </si>
  <si>
    <t>Patch Cord U/UTP Cat.5E - (5,1 à 10)m - Cor Azul com Cover. Na forma de 6 patch cords, numerados de 1 até 6 com anilhas oval grip, para interligação do rack dos Ativos com o rack das Operadoras.</t>
  </si>
  <si>
    <t>Patch Cord U/UTP Cat.5E - 1,5m - Cor Azul com Cover</t>
  </si>
  <si>
    <t>Patch Cord U/UTP Cat.5E - 2,5m - Cor Azul com Cover</t>
  </si>
  <si>
    <t xml:space="preserve">Canaleta em alumínio (73x45)mm - Cores Branca ou Cinza - ref. Dutotec Duplo Tipo C Linha Standard. </t>
  </si>
  <si>
    <t xml:space="preserve">Caixa de Derivação em Alumínio Tipo X 1x1 (125x125)mm para Canaleta em alumínio (73x25)mm - Cores Branca ou Cinza - ref. Dutotec Linha Standard. </t>
  </si>
  <si>
    <t>Caixa de Derivação em Alumínio Tipo X 1x1 (125x125)mm para Canaleta em alumínio (73x45)mm - Cores Branca ou Cinza - ref. Dutotec Linha Standard.</t>
  </si>
  <si>
    <t xml:space="preserve">Adaptador de eletrodutos 3x1" para Canaleta em alumínio (73x25)mm - Cores Branca ou Cinza - ref. Dutotec </t>
  </si>
  <si>
    <t xml:space="preserve">Adaptador de eletrodutos 2x1" para Canaleta em alumínio (73x45)mm - Cores Branca ou Cinza - ref. Dutotec </t>
  </si>
  <si>
    <t>Luva de Aremate para Canaleta em alumínio (73x45)mm - Cores Branca ou Cinza - ref. Dutotec</t>
  </si>
  <si>
    <t>Tampa Terminal em ABS para Canaleta em alumínio (73x45)mm - Cores Branca ou Cinza - ref. Dutotec Linha Standard</t>
  </si>
  <si>
    <t>un</t>
  </si>
  <si>
    <t>SINAPI</t>
  </si>
  <si>
    <t>COMPOSIÇÃO</t>
  </si>
  <si>
    <t>3.37</t>
  </si>
  <si>
    <t>3.3</t>
  </si>
  <si>
    <t>3.39</t>
  </si>
  <si>
    <t>3.5</t>
  </si>
  <si>
    <t>3.4</t>
  </si>
  <si>
    <t>3.16</t>
  </si>
  <si>
    <t>3.23</t>
  </si>
  <si>
    <t>ORSE</t>
  </si>
  <si>
    <t>3.26</t>
  </si>
  <si>
    <t>1.57</t>
  </si>
  <si>
    <t>1.6</t>
  </si>
  <si>
    <t>1.59</t>
  </si>
  <si>
    <t>1.8</t>
  </si>
  <si>
    <t>1.10</t>
  </si>
  <si>
    <t>1.15</t>
  </si>
  <si>
    <t>1.22</t>
  </si>
  <si>
    <t>1.24</t>
  </si>
  <si>
    <t>1.49</t>
  </si>
  <si>
    <t>1.45</t>
  </si>
  <si>
    <t>1.46</t>
  </si>
  <si>
    <t>1.47</t>
  </si>
  <si>
    <t>Iluminação</t>
  </si>
  <si>
    <t>1.7</t>
  </si>
  <si>
    <t>1.9</t>
  </si>
  <si>
    <t>1.11</t>
  </si>
  <si>
    <t>1.12</t>
  </si>
  <si>
    <t>1.13</t>
  </si>
  <si>
    <t>1.14</t>
  </si>
  <si>
    <t>1.16</t>
  </si>
  <si>
    <t>1.17</t>
  </si>
  <si>
    <t>1.18</t>
  </si>
  <si>
    <t>1.19</t>
  </si>
  <si>
    <t>1.20</t>
  </si>
  <si>
    <t>1.21</t>
  </si>
  <si>
    <t>1.23</t>
  </si>
  <si>
    <t>1.25</t>
  </si>
  <si>
    <t>2.1</t>
  </si>
  <si>
    <t>2.2</t>
  </si>
  <si>
    <t>2.3</t>
  </si>
  <si>
    <t>Cabo (baixa emissão de fumaça) flex 0,6/1KV - (3x1,5)mm² - NBR 13.248</t>
  </si>
  <si>
    <t>Lâmpada tubular LED T8 18W, com difusor em policarbonato leitoso anti-ofuscamento, 18W (1200mm/2100lm), 4000K branco neutro, IRC&gt;80, FP 0,95, IP 40, 25.000h, ângulo de abertura de 125°, cabeçeira em policarbonato branco anti-uv e anti-chamas, 127/220V, base G-13, modelo TUBO LED HF BL-168 HF 9W da INTRAL, garantia 2 anos, ou similar.</t>
  </si>
  <si>
    <t>Lâmpada tubular LED HO T8 40W, com difusor em policarbonato leitoso anti-ofuscamento, 40W (2400mm/4000lm), 4000K branco neutro, IRC&gt;80, FP 0,95, IP 20, 25.000h, ângulo de abertura de 125°, cabeçeira em policarbonato branco anti-uv e anti-chamas, 127/220V, base G-13, modelo TUBO LED HO BRANCO NEUTRO ((2400mm) da INTRAL, garantia 2 anos, ou similar.</t>
  </si>
  <si>
    <t>Plugue Fêmea (2P+T) 10A/250V, padrão brasileiro (NBR 14.136) (ligação luminárias)</t>
  </si>
  <si>
    <t>Plugue Macho (2P+T) 10A/250V, padrão brasileiro (NBR 14.136) (ligação luminárias)</t>
  </si>
  <si>
    <t xml:space="preserve">Retrofit de luminárias do tipo florescentes tubulares com compatibilização para lâmpadas tubo LED. </t>
  </si>
  <si>
    <t>Sensor de presença infravermelho, instalação em teto, temporizador regulável (10s à 20min), raio de alcance 6mx360°. Instalação no banheiro.</t>
  </si>
  <si>
    <t>2.4</t>
  </si>
  <si>
    <t>2.5</t>
  </si>
  <si>
    <t>2.6</t>
  </si>
  <si>
    <t>2.7</t>
  </si>
  <si>
    <t>2.12</t>
  </si>
  <si>
    <t>6.42</t>
  </si>
  <si>
    <t>6.4</t>
  </si>
  <si>
    <t>6.5</t>
  </si>
  <si>
    <t>6.51</t>
  </si>
  <si>
    <t>551/2021</t>
  </si>
  <si>
    <t>6.58</t>
  </si>
  <si>
    <t>Adequação do ponto lógico do cofre</t>
  </si>
  <si>
    <t>Eletroduto de aço carbono com costura, galvanizado a fogo, tipo semipesado, com conexões (2 luvas, 1 curva longa, 1 abraçadeira tipo "D" com Chaveta), ø 3/4"</t>
  </si>
  <si>
    <t>Condulete de alumínio com tampa cega, roscável, 20mm (3/4")</t>
  </si>
  <si>
    <t>Espelho Condulete de alumínio para Conector RJ45 keystone categoria 5e</t>
  </si>
  <si>
    <t>4.64</t>
  </si>
  <si>
    <t>Hora técnica de eletricista para identificação Geral rede elétrica/lógica/telefônica (Quadros/Tomadas/Cabos/Rack/Pacth Panel/Etc)</t>
  </si>
  <si>
    <t>h</t>
  </si>
  <si>
    <t xml:space="preserve">Hora técnica de eletricista para organização dos racks </t>
  </si>
  <si>
    <t>Reorganização do cabeamento estruturado da sala de Automação, com identificações, reconectorizações, reoganização do cabeamento interno do Rack, desinstalação e reinstalação dos equipamentos no rack existente.</t>
  </si>
  <si>
    <t>Hora técnica de eletricista para remanejamento do cabo CIT 10 pares existente no local para o novo Rack das operadoras.</t>
  </si>
  <si>
    <t>Hora técnica de eletricista para revisão e reaperto geral de parafusos de disjuntores, barramentos secundários, barramentos principais, barramento de neutro e barramento de terra.</t>
  </si>
  <si>
    <t>Desmontagem e descarte de infraestrutura de Automação de elétrica estabilizada, rede lógica, eletrodutos, conduletes, etc. Deverão ensacar em separado os cabos elétricos. Infraestrutura antiga e fora de uso.</t>
  </si>
  <si>
    <t>Hora técnica de eletricista para revisão do sistema de iluminação de emergência</t>
  </si>
  <si>
    <t>Hora técnica de eletricista para revisão do sistema de iluminação do pórtico do Kit ATM, logomarcas e totem.</t>
  </si>
  <si>
    <t>Serviços</t>
  </si>
  <si>
    <t>12.27</t>
  </si>
  <si>
    <t>11.20</t>
  </si>
  <si>
    <t>1.2.3</t>
  </si>
  <si>
    <t>ART - Anotação de Responsabilidade Técnica - Faixa 03 -  Contratos acima de R$ 15.000,01</t>
  </si>
  <si>
    <t>499/2022
324/2022
109/2022</t>
  </si>
  <si>
    <t>Pintura</t>
  </si>
  <si>
    <t>3.1</t>
  </si>
  <si>
    <t>3.2</t>
  </si>
  <si>
    <t>Cobertura</t>
  </si>
  <si>
    <t xml:space="preserve"> m</t>
  </si>
  <si>
    <t>Rufo de chapa galvanizada 24, desenvolvimento 50cm</t>
  </si>
  <si>
    <t>401/2022
413/2022
499/2022</t>
  </si>
  <si>
    <t>019/2022
035/2022
324/2022</t>
  </si>
  <si>
    <t>Calha de chapa galvanizada 24, desenvolvimento 50 cm - manutenção telhado</t>
  </si>
  <si>
    <t>Cumeeira articulada ou normal mesmo material da telha galvalume e=0,5 ou 0,65mm - cfe projeto</t>
  </si>
  <si>
    <t>Lona preta para isolamento da cobertura durante execução</t>
  </si>
  <si>
    <t>Algeroz chapa galvanizada corte 40 - fixo alvenaria</t>
  </si>
  <si>
    <t>Demolição de cobertura em telhas de fibrocimento</t>
  </si>
  <si>
    <t>Demolição de estrutura de madeira para telhados</t>
  </si>
  <si>
    <t>DEMOLIÇÕES/REMOÇÕES</t>
  </si>
  <si>
    <t>1.1.1</t>
  </si>
  <si>
    <t>1.1.2</t>
  </si>
  <si>
    <t>1.1.3</t>
  </si>
  <si>
    <t>1.1.4</t>
  </si>
  <si>
    <t>Limpeza de laje de cobertura</t>
  </si>
  <si>
    <t>DIVERSOS</t>
  </si>
  <si>
    <t>1.2.1</t>
  </si>
  <si>
    <t>1.2.2</t>
  </si>
  <si>
    <t>1.2.4</t>
  </si>
  <si>
    <t>1.2.5</t>
  </si>
  <si>
    <t>Projeto completo para execução de cobertura</t>
  </si>
  <si>
    <t>1.2.6</t>
  </si>
  <si>
    <t>3.6</t>
  </si>
  <si>
    <t>3.7</t>
  </si>
  <si>
    <t>Estrutura metálica para telha ondulada de fibrocimento, metálica ou plástica, apoiada sobre alvenarias ou laje</t>
  </si>
  <si>
    <t>Carga mecanizada e transporte/descarga de entulho em caminhão basculante - distância até 20km</t>
  </si>
  <si>
    <t>Cobertura com telha galvalume natural TP40, e=0,65mm, com enchimento em EPS e=50mm, h=40mm - cfe projeto</t>
  </si>
  <si>
    <t>Limpeza/desentupimento de calhas etubos de queda</t>
  </si>
  <si>
    <t>017/2022
019/2022
398/2022</t>
  </si>
  <si>
    <t>038/2022
018/2022
049/2022</t>
  </si>
  <si>
    <t>Administração da obra direta no local - 5% do custo total da obra acima de 250m²</t>
  </si>
  <si>
    <t>499/2022
195/2022
450/2021</t>
  </si>
  <si>
    <t>499/2022
413/2022
398/2022</t>
  </si>
  <si>
    <t>Pintura látex PVA, 02 demãos, sem emassamento, sobre gesso</t>
  </si>
  <si>
    <t>30 dias</t>
  </si>
  <si>
    <t>1.2.7</t>
  </si>
  <si>
    <t>3.8</t>
  </si>
  <si>
    <t>4.2</t>
  </si>
  <si>
    <t>4 .</t>
  </si>
  <si>
    <t>1 .</t>
  </si>
  <si>
    <t>2 .</t>
  </si>
  <si>
    <t>3 .</t>
  </si>
  <si>
    <r>
      <t xml:space="preserve">3. PRAZO DE EXECUÇÃO/ENTREGA: </t>
    </r>
    <r>
      <rPr>
        <sz val="10"/>
        <rFont val="Calibri"/>
        <family val="2"/>
        <scheme val="minor"/>
      </rPr>
      <t xml:space="preserve"> 90 (noventa) dias corridos</t>
    </r>
  </si>
  <si>
    <t>60 dias</t>
  </si>
  <si>
    <t>90 dias</t>
  </si>
  <si>
    <t>Caixa Passagem Eletrica Tigre 30cm Sobrepor - Cpt30 - Tigre ou similar (Para armazenar os cabos)</t>
  </si>
  <si>
    <t>Quadro distribuição PVC, Sobrepor, para 4 disjuntores com tampa de acrílico - WEG ou similar</t>
  </si>
  <si>
    <r>
      <t xml:space="preserve">Eletroduto Flexível com alma de aço revestimento PVC com boxes- </t>
    </r>
    <r>
      <rPr>
        <b/>
        <sz val="10"/>
        <rFont val="Calibri"/>
        <family val="2"/>
      </rPr>
      <t xml:space="preserve">Sealtube - 1/2 " </t>
    </r>
    <r>
      <rPr>
        <sz val="10"/>
        <rFont val="Calibri"/>
        <family val="2"/>
      </rPr>
      <t>(interligação da Caixa de passagem ao CD das baterias)</t>
    </r>
  </si>
  <si>
    <t>Abraçadeiras de Velcro 16mm Hellerman ou similar para amarração para eletroduto cordoado (20 unidades).</t>
  </si>
  <si>
    <t>Transferir Nobreak para Armário de bateriais na primeira prateleira.</t>
  </si>
  <si>
    <t>Adequações da sala do Nobreak</t>
  </si>
  <si>
    <t>Transferir Baterias para armário para baterias</t>
  </si>
  <si>
    <t>5.</t>
  </si>
  <si>
    <t>6.</t>
  </si>
  <si>
    <t>Infraestrutura TGF/TV/Divisor de Sigilo</t>
  </si>
  <si>
    <t>11.1</t>
  </si>
  <si>
    <t>6.1</t>
  </si>
  <si>
    <t>6.2</t>
  </si>
  <si>
    <t>6.3</t>
  </si>
  <si>
    <t>6.6</t>
  </si>
  <si>
    <t>6.7</t>
  </si>
  <si>
    <t>6.8</t>
  </si>
  <si>
    <t>6.9</t>
  </si>
  <si>
    <t>Bloco Conector Fêmea RJ 45 - Cor Branca - ref. Dutotec DT 99240.00 ou similar ou de melhor qualidade</t>
  </si>
  <si>
    <t>Conector macho RJ-45 cat. 5</t>
  </si>
  <si>
    <t>3.18</t>
  </si>
  <si>
    <t>Adaptador de eletrodutos 2x1" para Canaleta em alumínio (73x25)mm - Cores Branca ou Cinza - ref. Dutotec ou similar ou de melhor qualidade</t>
  </si>
  <si>
    <t>Bloco Tomada Tipo Painel 20A - NBR 14136  - Cor Preta - ref. Dutotec DT 99500.00 ou similar ou de melhor qualidade</t>
  </si>
  <si>
    <t>Bloco Cego - Cor Branca - ref. Dutotec DT 99200.00 ou similar ou de melhor qualidade</t>
  </si>
  <si>
    <t>Caixa de Derivação em Alumínio Tipo X 1x1 (125x125)mm para Canaleta em alumínio (73x25)mm - Cores Branca ou Cinza - ref. Dutotec Linha Standard ou similar ou de melhor qualidade.</t>
  </si>
  <si>
    <t>Tampa Terminal em ABS para Canaleta em alumínio (73x25)mm - Cores Branca ou Cinza - ref. Dutotec Linha Standard ou similar ou de melhor qualidade.</t>
  </si>
  <si>
    <t>Porta Equipamentos em ABS para três Blocos Multi Linhas para Canaleta em alumínio (73x25)mm - Cor Branca - ref. Dutotec Linha Standard DT 64440.00 ou similar ou de melhor qualidade.</t>
  </si>
  <si>
    <t>Curva Vertical Interna - Raio 60mm em Alumínio com tampa Plana Lisa para Canaleta em alumínio (73x25)mm - Cores Branca ou Cinza - ref. Dutotec Linha Standard ou similar ou de melhor qualidade</t>
  </si>
  <si>
    <t>1.37</t>
  </si>
  <si>
    <t>Canaleta em alumínio (53x15)mm - Cores Branca ou Cinza - ref. Dutotec X ou similar ou de melhor qualidade.</t>
  </si>
  <si>
    <t>Canaleta Dutotec X - Porta Equipamentos em ABS para três Módulos Siemens - Cores Branca ou Cinza - ref. Dutotec X ou similar ou de melhor qualidade.</t>
  </si>
  <si>
    <t>1.55</t>
  </si>
  <si>
    <t>Canaleta em alumínio (73x25)mm - Cores Branca ou Cinza - ref. Dutotec Duplo Tipo C Linha Standard ou similar ou de melhor qualidade.</t>
  </si>
  <si>
    <t>Tampa Lisa Canaleta em alumínio (1,5)mm - Cores Branca ou Cinza - ref. Dutotec Linha Standard ou similar ou de melhor qualidade.</t>
  </si>
  <si>
    <t>5.5</t>
  </si>
  <si>
    <t>5.6</t>
  </si>
  <si>
    <t>Desinstalação e reinstalação de TV corporativa até 55" e suporte articulado.</t>
  </si>
  <si>
    <t>Orçamento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</si>
  <si>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</si>
  <si>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</si>
  <si>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</si>
  <si>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</si>
  <si>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</si>
  <si>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</si>
  <si>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</si>
  <si>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</si>
  <si>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</si>
  <si>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</si>
  <si>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</si>
  <si>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</si>
  <si>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</si>
  <si>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</si>
  <si>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</si>
  <si>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Esquadria de alumínio pintura eletrostática branca divisor sigilo caixas - 0,80x1,80m</t>
  </si>
  <si>
    <t>Móvel divisor de sigilo caixas - retirar Bagergs - manutenção</t>
  </si>
  <si>
    <t>004/2022
024/2022
462/2022</t>
  </si>
  <si>
    <t>Vidro transparente 5mm, colocado em caixilhos com ou sem baguetes, com película jateada e listada - divisor de sigilo caixas</t>
  </si>
  <si>
    <t>5 .</t>
  </si>
  <si>
    <t>6 .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</si>
</sst>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* #,##0.00\ ;\-* #,##0.00\ ;* \-#\ ;@\ 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#,##0.00_ ;\-#,##0.00\ "/>
  </numFmts>
  <fonts count="29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ourier New"/>
      <family val="3"/>
    </font>
    <font>
      <sz val="9"/>
      <name val="Calibri"/>
      <family val="2"/>
      <charset val="1"/>
    </font>
    <font>
      <b/>
      <sz val="1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/>
      <diagonal/>
    </border>
    <border>
      <left style="hair">
        <color theme="3"/>
      </left>
      <right style="hair">
        <color theme="3"/>
      </right>
      <top style="medium">
        <color theme="3"/>
      </top>
      <bottom style="medium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/>
      <top style="hair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/>
      <top style="hair">
        <color theme="3"/>
      </top>
      <bottom style="medium">
        <color theme="3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</borders>
  <cellStyleXfs count="17">
    <xf numFmtId="0" fontId="0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4" fillId="0" borderId="0"/>
    <xf numFmtId="0" fontId="1" fillId="0" borderId="0"/>
    <xf numFmtId="40" fontId="1" fillId="0" borderId="0" applyFont="0" applyFill="0" applyBorder="0" applyAlignment="0" applyProtection="0"/>
    <xf numFmtId="40" fontId="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17" fillId="0" borderId="0" applyBorder="0" applyProtection="0"/>
    <xf numFmtId="165" fontId="17" fillId="0" borderId="0" applyBorder="0" applyProtection="0"/>
    <xf numFmtId="0" fontId="14" fillId="0" borderId="0"/>
    <xf numFmtId="166" fontId="3" fillId="0" borderId="0" applyFont="0" applyFill="0" applyBorder="0" applyAlignment="0" applyProtection="0"/>
  </cellStyleXfs>
  <cellXfs count="285">
    <xf numFmtId="0" fontId="0" fillId="0" borderId="0" xfId="0"/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Protection="1">
      <protection hidden="1"/>
    </xf>
    <xf numFmtId="0" fontId="6" fillId="0" borderId="0" xfId="0" applyFont="1" applyAlignment="1" applyProtection="1">
      <alignment vertical="center" wrapText="1"/>
      <protection hidden="1"/>
    </xf>
    <xf numFmtId="10" fontId="1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2" fontId="7" fillId="0" borderId="0" xfId="0" applyNumberFormat="1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4" fontId="7" fillId="0" borderId="0" xfId="0" applyNumberFormat="1" applyFont="1" applyFill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8" fillId="0" borderId="0" xfId="12" applyFont="1" applyBorder="1" applyAlignment="1">
      <alignment horizontal="justify" vertical="center" wrapText="1"/>
    </xf>
    <xf numFmtId="0" fontId="19" fillId="0" borderId="0" xfId="12" applyFont="1" applyFill="1" applyBorder="1" applyAlignment="1">
      <alignment horizontal="center" vertical="center" wrapText="1"/>
    </xf>
    <xf numFmtId="0" fontId="17" fillId="0" borderId="0" xfId="12" applyFont="1" applyFill="1" applyBorder="1" applyAlignment="1">
      <alignment vertical="center"/>
    </xf>
    <xf numFmtId="0" fontId="20" fillId="0" borderId="0" xfId="12" applyFont="1" applyFill="1" applyBorder="1" applyAlignment="1">
      <alignment vertical="center"/>
    </xf>
    <xf numFmtId="0" fontId="17" fillId="0" borderId="3" xfId="12" applyFont="1" applyBorder="1" applyAlignment="1">
      <alignment vertical="center"/>
    </xf>
    <xf numFmtId="0" fontId="20" fillId="0" borderId="3" xfId="12" applyFont="1" applyBorder="1" applyAlignment="1">
      <alignment vertical="center"/>
    </xf>
    <xf numFmtId="0" fontId="7" fillId="0" borderId="4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2" xfId="0" applyFont="1" applyBorder="1" applyProtection="1">
      <protection hidden="1"/>
    </xf>
    <xf numFmtId="0" fontId="17" fillId="0" borderId="2" xfId="12" applyFont="1" applyFill="1" applyBorder="1" applyAlignment="1">
      <alignment vertical="center"/>
    </xf>
    <xf numFmtId="0" fontId="13" fillId="3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7" xfId="0" applyFont="1" applyFill="1" applyBorder="1" applyAlignment="1" applyProtection="1">
      <alignment horizontal="right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8" fillId="0" borderId="0" xfId="12" applyFont="1" applyBorder="1" applyAlignment="1">
      <alignment horizontal="justify"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9" xfId="0" applyFont="1" applyFill="1" applyBorder="1" applyAlignment="1" applyProtection="1">
      <alignment horizontal="justify" vertical="center" wrapText="1"/>
      <protection hidden="1"/>
    </xf>
    <xf numFmtId="4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4" fontId="7" fillId="0" borderId="9" xfId="0" applyNumberFormat="1" applyFont="1" applyFill="1" applyBorder="1" applyAlignment="1" applyProtection="1">
      <alignment horizontal="right" vertical="center" wrapText="1"/>
      <protection hidden="1"/>
    </xf>
    <xf numFmtId="164" fontId="13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12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15" xfId="0" applyFont="1" applyFill="1" applyBorder="1" applyAlignment="1" applyProtection="1">
      <alignment horizontal="center" vertical="center" wrapText="1"/>
      <protection hidden="1"/>
    </xf>
    <xf numFmtId="0" fontId="5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4" xfId="0" applyFont="1" applyFill="1" applyBorder="1" applyAlignment="1" applyProtection="1">
      <alignment horizontal="justify" vertical="center" wrapText="1"/>
      <protection hidden="1"/>
    </xf>
    <xf numFmtId="4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164" fontId="12" fillId="3" borderId="14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6" xfId="0" applyFont="1" applyFill="1" applyBorder="1" applyAlignment="1" applyProtection="1">
      <alignment horizontal="justify" vertical="center" wrapText="1"/>
      <protection hidden="1"/>
    </xf>
    <xf numFmtId="4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4" fontId="7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13" fillId="3" borderId="18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10" fontId="5" fillId="2" borderId="11" xfId="11" applyNumberFormat="1" applyFont="1" applyFill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10" fontId="7" fillId="0" borderId="9" xfId="11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0" fontId="7" fillId="0" borderId="0" xfId="11" applyNumberFormat="1" applyFont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10" fontId="7" fillId="2" borderId="0" xfId="11" applyNumberFormat="1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10" fontId="7" fillId="2" borderId="9" xfId="11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10" fontId="7" fillId="0" borderId="10" xfId="11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10" fontId="7" fillId="0" borderId="12" xfId="11" applyNumberFormat="1" applyFont="1" applyBorder="1" applyAlignment="1" applyProtection="1">
      <alignment vertical="center"/>
      <protection locked="0"/>
    </xf>
    <xf numFmtId="10" fontId="7" fillId="0" borderId="9" xfId="0" applyNumberFormat="1" applyFont="1" applyBorder="1" applyAlignment="1" applyProtection="1">
      <alignment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10" fontId="7" fillId="2" borderId="12" xfId="11" applyNumberFormat="1" applyFont="1" applyFill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2" borderId="13" xfId="0" applyFont="1" applyFill="1" applyBorder="1" applyAlignment="1" applyProtection="1">
      <alignment vertical="center"/>
      <protection hidden="1"/>
    </xf>
    <xf numFmtId="10" fontId="7" fillId="2" borderId="0" xfId="11" applyNumberFormat="1" applyFont="1" applyFill="1" applyBorder="1" applyAlignment="1" applyProtection="1">
      <alignment vertical="center"/>
      <protection hidden="1"/>
    </xf>
    <xf numFmtId="10" fontId="7" fillId="0" borderId="0" xfId="11" applyNumberFormat="1" applyFont="1" applyBorder="1" applyAlignment="1" applyProtection="1">
      <alignment vertical="center"/>
      <protection hidden="1"/>
    </xf>
    <xf numFmtId="4" fontId="13" fillId="3" borderId="0" xfId="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4" fontId="5" fillId="3" borderId="6" xfId="0" applyNumberFormat="1" applyFont="1" applyFill="1" applyBorder="1" applyAlignment="1" applyProtection="1">
      <alignment horizontal="right" vertical="center" wrapText="1"/>
      <protection hidden="1"/>
    </xf>
    <xf numFmtId="1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justify" vertical="center" wrapText="1"/>
      <protection hidden="1"/>
    </xf>
    <xf numFmtId="4" fontId="10" fillId="0" borderId="20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21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22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23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9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24" xfId="0" applyNumberFormat="1" applyFont="1" applyFill="1" applyBorder="1" applyAlignment="1" applyProtection="1">
      <alignment horizontal="right" vertical="center" wrapText="1"/>
      <protection hidden="1"/>
    </xf>
    <xf numFmtId="4" fontId="5" fillId="3" borderId="2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13" fillId="3" borderId="8" xfId="0" applyNumberFormat="1" applyFont="1" applyFill="1" applyBorder="1" applyAlignment="1" applyProtection="1">
      <alignment vertical="center" wrapText="1"/>
      <protection hidden="1"/>
    </xf>
    <xf numFmtId="0" fontId="13" fillId="3" borderId="0" xfId="0" applyNumberFormat="1" applyFont="1" applyFill="1" applyBorder="1" applyAlignment="1" applyProtection="1">
      <alignment vertical="center" wrapText="1"/>
      <protection hidden="1"/>
    </xf>
    <xf numFmtId="0" fontId="13" fillId="3" borderId="18" xfId="0" applyNumberFormat="1" applyFont="1" applyFill="1" applyBorder="1" applyAlignment="1" applyProtection="1">
      <alignment horizontal="left" vertical="center" wrapText="1"/>
      <protection hidden="1"/>
    </xf>
    <xf numFmtId="0" fontId="12" fillId="3" borderId="9" xfId="0" applyNumberFormat="1" applyFont="1" applyFill="1" applyBorder="1" applyAlignment="1" applyProtection="1">
      <alignment horizontal="right" vertical="center" wrapText="1"/>
      <protection hidden="1"/>
    </xf>
    <xf numFmtId="0" fontId="12" fillId="3" borderId="14" xfId="0" applyNumberFormat="1" applyFont="1" applyFill="1" applyBorder="1" applyAlignment="1" applyProtection="1">
      <alignment horizontal="right" vertical="center" wrapText="1"/>
      <protection hidden="1"/>
    </xf>
    <xf numFmtId="0" fontId="12" fillId="3" borderId="15" xfId="0" applyNumberFormat="1" applyFont="1" applyFill="1" applyBorder="1" applyAlignment="1" applyProtection="1">
      <alignment horizontal="left" vertical="center" wrapText="1"/>
      <protection hidden="1"/>
    </xf>
    <xf numFmtId="0" fontId="13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13" fillId="3" borderId="0" xfId="7" applyNumberFormat="1" applyFont="1" applyFill="1" applyBorder="1" applyAlignment="1" applyProtection="1">
      <alignment horizontal="right" vertical="center" wrapText="1"/>
      <protection hidden="1"/>
    </xf>
    <xf numFmtId="4" fontId="6" fillId="0" borderId="0" xfId="0" applyNumberFormat="1" applyFont="1" applyAlignment="1" applyProtection="1">
      <alignment vertical="center" wrapText="1"/>
      <protection hidden="1"/>
    </xf>
    <xf numFmtId="4" fontId="8" fillId="0" borderId="0" xfId="0" applyNumberFormat="1" applyFont="1" applyFill="1" applyBorder="1" applyAlignment="1" applyProtection="1">
      <alignment vertical="center" wrapText="1"/>
      <protection hidden="1"/>
    </xf>
    <xf numFmtId="4" fontId="13" fillId="0" borderId="0" xfId="0" applyNumberFormat="1" applyFont="1" applyFill="1" applyBorder="1" applyAlignment="1" applyProtection="1">
      <alignment vertical="center" wrapText="1"/>
      <protection hidden="1"/>
    </xf>
    <xf numFmtId="4" fontId="13" fillId="0" borderId="0" xfId="0" applyNumberFormat="1" applyFont="1" applyFill="1" applyBorder="1" applyAlignment="1" applyProtection="1">
      <alignment horizontal="left" vertical="center" wrapText="1"/>
      <protection hidden="1"/>
    </xf>
    <xf numFmtId="4" fontId="8" fillId="0" borderId="0" xfId="0" applyNumberFormat="1" applyFont="1" applyFill="1" applyBorder="1" applyAlignment="1" applyProtection="1">
      <alignment horizontal="left" vertical="center" wrapText="1"/>
      <protection hidden="1"/>
    </xf>
    <xf numFmtId="4" fontId="6" fillId="0" borderId="0" xfId="0" applyNumberFormat="1" applyFont="1" applyFill="1" applyBorder="1" applyAlignment="1" applyProtection="1">
      <alignment vertical="center" wrapText="1"/>
      <protection hidden="1"/>
    </xf>
    <xf numFmtId="4" fontId="6" fillId="0" borderId="0" xfId="0" applyNumberFormat="1" applyFont="1" applyFill="1" applyAlignment="1" applyProtection="1">
      <alignment vertical="center" wrapText="1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13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12" fillId="3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17" xfId="0" applyNumberFormat="1" applyFont="1" applyFill="1" applyBorder="1" applyAlignment="1" applyProtection="1">
      <alignment horizontal="right" vertical="center" wrapText="1"/>
      <protection hidden="1"/>
    </xf>
    <xf numFmtId="0" fontId="12" fillId="3" borderId="0" xfId="0" applyFont="1" applyFill="1" applyAlignment="1" applyProtection="1">
      <alignment horizontal="center" vertical="center" wrapText="1"/>
      <protection hidden="1"/>
    </xf>
    <xf numFmtId="0" fontId="12" fillId="3" borderId="0" xfId="0" applyNumberFormat="1" applyFont="1" applyFill="1" applyAlignment="1" applyProtection="1">
      <alignment vertical="center" wrapText="1"/>
      <protection hidden="1"/>
    </xf>
    <xf numFmtId="4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4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7" fillId="6" borderId="15" xfId="0" applyFont="1" applyFill="1" applyBorder="1" applyAlignment="1" applyProtection="1">
      <alignment horizontal="justify" vertical="center" wrapText="1"/>
      <protection hidden="1"/>
    </xf>
    <xf numFmtId="4" fontId="7" fillId="6" borderId="15" xfId="0" applyNumberFormat="1" applyFont="1" applyFill="1" applyBorder="1" applyAlignment="1" applyProtection="1">
      <alignment horizontal="center" vertical="center" wrapText="1"/>
      <protection hidden="1"/>
    </xf>
    <xf numFmtId="168" fontId="6" fillId="5" borderId="15" xfId="16" applyNumberFormat="1" applyFont="1" applyFill="1" applyBorder="1" applyAlignment="1" applyProtection="1">
      <alignment horizontal="center" vertical="center" wrapText="1"/>
      <protection hidden="1"/>
    </xf>
    <xf numFmtId="0" fontId="5" fillId="6" borderId="15" xfId="0" applyFont="1" applyFill="1" applyBorder="1" applyAlignment="1" applyProtection="1">
      <alignment horizontal="center" vertical="center" wrapText="1"/>
      <protection hidden="1"/>
    </xf>
    <xf numFmtId="4" fontId="5" fillId="6" borderId="15" xfId="0" applyNumberFormat="1" applyFont="1" applyFill="1" applyBorder="1" applyAlignment="1" applyProtection="1">
      <alignment horizontal="right" vertical="center" wrapText="1"/>
      <protection hidden="1"/>
    </xf>
    <xf numFmtId="4" fontId="7" fillId="6" borderId="15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4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Protection="1">
      <protection hidden="1"/>
    </xf>
    <xf numFmtId="0" fontId="25" fillId="0" borderId="0" xfId="0" applyNumberFormat="1" applyFont="1" applyFill="1" applyBorder="1" applyProtection="1">
      <protection hidden="1"/>
    </xf>
    <xf numFmtId="43" fontId="25" fillId="0" borderId="0" xfId="0" applyNumberFormat="1" applyFont="1" applyFill="1" applyBorder="1" applyProtection="1">
      <protection hidden="1"/>
    </xf>
    <xf numFmtId="0" fontId="7" fillId="6" borderId="15" xfId="0" applyFont="1" applyFill="1" applyBorder="1" applyAlignment="1" applyProtection="1">
      <alignment horizontal="center" vertical="center" wrapText="1"/>
      <protection hidden="1"/>
    </xf>
    <xf numFmtId="4" fontId="5" fillId="0" borderId="13" xfId="0" applyNumberFormat="1" applyFont="1" applyFill="1" applyBorder="1" applyAlignment="1" applyProtection="1">
      <alignment vertical="center" wrapText="1"/>
      <protection hidden="1"/>
    </xf>
    <xf numFmtId="0" fontId="5" fillId="0" borderId="13" xfId="0" applyFont="1" applyFill="1" applyBorder="1" applyAlignment="1" applyProtection="1">
      <alignment vertical="center" wrapText="1"/>
      <protection hidden="1"/>
    </xf>
    <xf numFmtId="39" fontId="8" fillId="0" borderId="13" xfId="16" applyNumberFormat="1" applyFont="1" applyFill="1" applyBorder="1" applyAlignment="1" applyProtection="1">
      <alignment horizontal="center" vertical="center" wrapText="1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9" fontId="8" fillId="0" borderId="7" xfId="11" applyFont="1" applyFill="1" applyBorder="1" applyAlignment="1" applyProtection="1">
      <alignment horizontal="center" vertical="center" wrapText="1"/>
      <protection hidden="1"/>
    </xf>
    <xf numFmtId="164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12" fillId="3" borderId="15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28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29" xfId="0" applyNumberFormat="1" applyFont="1" applyFill="1" applyBorder="1" applyAlignment="1" applyProtection="1">
      <alignment horizontal="right" vertical="center" wrapText="1"/>
      <protection hidden="1"/>
    </xf>
    <xf numFmtId="164" fontId="7" fillId="0" borderId="19" xfId="0" applyNumberFormat="1" applyFont="1" applyFill="1" applyBorder="1" applyAlignment="1" applyProtection="1">
      <alignment horizontal="right" vertical="top" wrapText="1"/>
      <protection locked="0"/>
    </xf>
    <xf numFmtId="17" fontId="26" fillId="0" borderId="15" xfId="0" applyNumberFormat="1" applyFont="1" applyBorder="1" applyAlignment="1" applyProtection="1">
      <alignment horizontal="right" vertical="center" wrapText="1"/>
      <protection hidden="1"/>
    </xf>
    <xf numFmtId="4" fontId="5" fillId="0" borderId="30" xfId="0" applyNumberFormat="1" applyFont="1" applyFill="1" applyBorder="1" applyAlignment="1" applyProtection="1">
      <alignment horizontal="right" vertical="center" wrapText="1"/>
      <protection hidden="1"/>
    </xf>
    <xf numFmtId="1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17" fontId="12" fillId="3" borderId="17" xfId="0" applyNumberFormat="1" applyFont="1" applyFill="1" applyBorder="1" applyAlignment="1" applyProtection="1">
      <alignment horizontal="right" vertical="center" wrapText="1"/>
      <protection hidden="1"/>
    </xf>
    <xf numFmtId="49" fontId="12" fillId="3" borderId="17" xfId="0" applyNumberFormat="1" applyFont="1" applyFill="1" applyBorder="1" applyAlignment="1" applyProtection="1">
      <alignment horizontal="center" vertical="top" wrapText="1"/>
      <protection hidden="1"/>
    </xf>
    <xf numFmtId="17" fontId="12" fillId="3" borderId="15" xfId="0" applyNumberFormat="1" applyFont="1" applyFill="1" applyBorder="1" applyAlignment="1" applyProtection="1">
      <alignment vertical="center" wrapText="1"/>
      <protection hidden="1"/>
    </xf>
    <xf numFmtId="49" fontId="12" fillId="3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justify" vertical="center" wrapText="1"/>
      <protection hidden="1"/>
    </xf>
    <xf numFmtId="49" fontId="1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0" applyNumberFormat="1" applyFont="1" applyFill="1" applyBorder="1" applyAlignment="1" applyProtection="1">
      <alignment horizontal="right" vertical="center" wrapText="1"/>
      <protection hidden="1"/>
    </xf>
    <xf numFmtId="168" fontId="6" fillId="0" borderId="15" xfId="16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4" fontId="5" fillId="6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167" fontId="13" fillId="5" borderId="27" xfId="16" applyNumberFormat="1" applyFont="1" applyFill="1" applyBorder="1" applyAlignment="1" applyProtection="1">
      <alignment horizontal="center" vertical="center" wrapText="1"/>
      <protection hidden="1"/>
    </xf>
    <xf numFmtId="4" fontId="5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right" vertical="center" wrapText="1"/>
      <protection hidden="1"/>
    </xf>
    <xf numFmtId="0" fontId="5" fillId="3" borderId="6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justify"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1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8" xfId="0" applyFont="1" applyFill="1" applyBorder="1" applyAlignment="1" applyProtection="1">
      <alignment horizontal="left" vertical="center" wrapText="1"/>
      <protection hidden="1"/>
    </xf>
    <xf numFmtId="10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justify" vertical="center" wrapText="1"/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justify" vertical="center" wrapText="1"/>
      <protection hidden="1"/>
    </xf>
    <xf numFmtId="0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12" fillId="3" borderId="17" xfId="0" applyFont="1" applyFill="1" applyBorder="1" applyAlignment="1" applyProtection="1">
      <alignment horizontal="center" vertical="center" wrapText="1"/>
      <protection hidden="1"/>
    </xf>
    <xf numFmtId="17" fontId="26" fillId="0" borderId="17" xfId="0" applyNumberFormat="1" applyFont="1" applyBorder="1" applyAlignment="1" applyProtection="1">
      <alignment horizontal="right" vertical="center" wrapText="1"/>
      <protection hidden="1"/>
    </xf>
    <xf numFmtId="0" fontId="5" fillId="2" borderId="15" xfId="0" applyFont="1" applyFill="1" applyBorder="1" applyAlignment="1" applyProtection="1">
      <alignment horizontal="justify" vertical="center" wrapText="1"/>
      <protection hidden="1"/>
    </xf>
    <xf numFmtId="0" fontId="7" fillId="2" borderId="15" xfId="0" applyFont="1" applyFill="1" applyBorder="1" applyAlignment="1" applyProtection="1">
      <alignment horizontal="justify" vertical="center" wrapText="1"/>
      <protection hidden="1"/>
    </xf>
    <xf numFmtId="1" fontId="7" fillId="2" borderId="15" xfId="0" applyNumberFormat="1" applyFont="1" applyFill="1" applyBorder="1" applyAlignment="1" applyProtection="1">
      <alignment horizontal="left" vertical="center" wrapText="1"/>
      <protection hidden="1"/>
    </xf>
    <xf numFmtId="1" fontId="7" fillId="0" borderId="15" xfId="0" applyNumberFormat="1" applyFont="1" applyFill="1" applyBorder="1" applyAlignment="1" applyProtection="1">
      <alignment horizontal="left" vertical="center" wrapText="1"/>
    </xf>
    <xf numFmtId="1" fontId="7" fillId="2" borderId="15" xfId="0" applyNumberFormat="1" applyFont="1" applyFill="1" applyBorder="1" applyAlignment="1" applyProtection="1">
      <alignment horizontal="left" vertical="top" wrapText="1"/>
      <protection hidden="1"/>
    </xf>
    <xf numFmtId="3" fontId="12" fillId="3" borderId="17" xfId="0" applyNumberFormat="1" applyFont="1" applyFill="1" applyBorder="1" applyAlignment="1" applyProtection="1">
      <alignment horizontal="right" vertical="center" wrapText="1"/>
      <protection hidden="1"/>
    </xf>
    <xf numFmtId="0" fontId="7" fillId="2" borderId="15" xfId="0" applyFont="1" applyFill="1" applyBorder="1" applyAlignment="1" applyProtection="1">
      <alignment horizontal="left" vertical="center" wrapText="1"/>
      <protection hidden="1"/>
    </xf>
    <xf numFmtId="1" fontId="7" fillId="0" borderId="0" xfId="0" applyNumberFormat="1" applyFont="1" applyFill="1" applyBorder="1" applyAlignment="1" applyProtection="1">
      <alignment horizontal="left" vertical="center" wrapText="1"/>
    </xf>
    <xf numFmtId="164" fontId="12" fillId="3" borderId="15" xfId="0" applyNumberFormat="1" applyFont="1" applyFill="1" applyBorder="1" applyAlignment="1" applyProtection="1">
      <alignment horizontal="center" vertical="center" wrapText="1"/>
      <protection hidden="1"/>
    </xf>
    <xf numFmtId="3" fontId="12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26" fillId="0" borderId="17" xfId="0" applyFont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justify" vertical="center" wrapText="1"/>
      <protection hidden="1"/>
    </xf>
    <xf numFmtId="4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4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12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justify" vertical="center" wrapText="1"/>
      <protection hidden="1"/>
    </xf>
    <xf numFmtId="0" fontId="12" fillId="3" borderId="0" xfId="0" applyFont="1" applyFill="1" applyBorder="1" applyAlignment="1" applyProtection="1">
      <alignment horizontal="center" vertical="center" wrapText="1"/>
      <protection hidden="1"/>
    </xf>
    <xf numFmtId="17" fontId="26" fillId="0" borderId="0" xfId="0" applyNumberFormat="1" applyFont="1" applyBorder="1" applyAlignment="1" applyProtection="1">
      <alignment horizontal="right" vertical="center" wrapText="1"/>
      <protection hidden="1"/>
    </xf>
    <xf numFmtId="0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justify" vertical="center" wrapText="1"/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justify" vertical="center" wrapText="1"/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3" borderId="6" xfId="0" applyFont="1" applyFill="1" applyBorder="1" applyAlignment="1" applyProtection="1">
      <alignment horizontal="right" vertical="center" wrapText="1"/>
      <protection hidden="1"/>
    </xf>
    <xf numFmtId="0" fontId="11" fillId="0" borderId="1" xfId="0" applyFont="1" applyFill="1" applyBorder="1" applyAlignment="1" applyProtection="1">
      <alignment horizontal="right" vertical="center" wrapText="1"/>
      <protection hidden="1"/>
    </xf>
    <xf numFmtId="0" fontId="10" fillId="0" borderId="1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13" fillId="3" borderId="17" xfId="0" applyFont="1" applyFill="1" applyBorder="1" applyAlignment="1" applyProtection="1">
      <alignment horizontal="center" vertical="center" wrapText="1"/>
      <protection hidden="1"/>
    </xf>
    <xf numFmtId="0" fontId="13" fillId="3" borderId="15" xfId="0" applyFont="1" applyFill="1" applyBorder="1" applyAlignment="1" applyProtection="1">
      <alignment horizontal="center" vertical="center" wrapText="1"/>
      <protection hidden="1"/>
    </xf>
    <xf numFmtId="4" fontId="10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2" fontId="10" fillId="0" borderId="15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9" fillId="4" borderId="5" xfId="12" applyFont="1" applyFill="1" applyBorder="1" applyAlignment="1">
      <alignment horizontal="center" vertical="center"/>
    </xf>
    <xf numFmtId="0" fontId="18" fillId="0" borderId="0" xfId="12" applyFont="1" applyBorder="1" applyAlignment="1">
      <alignment horizontal="justify" vertical="center"/>
    </xf>
    <xf numFmtId="0" fontId="18" fillId="0" borderId="4" xfId="12" applyFont="1" applyBorder="1" applyAlignment="1">
      <alignment horizontal="justify" vertical="center" wrapText="1"/>
    </xf>
    <xf numFmtId="0" fontId="18" fillId="0" borderId="0" xfId="12" applyFont="1" applyBorder="1" applyAlignment="1">
      <alignment horizontal="justify" vertical="center" wrapText="1"/>
    </xf>
    <xf numFmtId="0" fontId="18" fillId="0" borderId="5" xfId="12" applyFont="1" applyBorder="1" applyAlignment="1">
      <alignment horizontal="justify" vertical="center" wrapText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right" vertical="center" wrapText="1"/>
      <protection hidden="1"/>
    </xf>
    <xf numFmtId="0" fontId="5" fillId="0" borderId="11" xfId="0" applyFont="1" applyFill="1" applyBorder="1" applyAlignment="1" applyProtection="1">
      <alignment horizontal="right" vertical="center" wrapText="1"/>
      <protection hidden="1"/>
    </xf>
    <xf numFmtId="1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/>
      <protection hidden="1"/>
    </xf>
    <xf numFmtId="0" fontId="7" fillId="0" borderId="18" xfId="0" applyFont="1" applyFill="1" applyBorder="1" applyAlignment="1" applyProtection="1">
      <alignment horizontal="left" vertical="center" wrapText="1"/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28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justify" vertical="center" wrapText="1"/>
      <protection hidden="1"/>
    </xf>
    <xf numFmtId="0" fontId="7" fillId="0" borderId="28" xfId="0" applyFont="1" applyFill="1" applyBorder="1" applyAlignment="1" applyProtection="1">
      <alignment horizontal="justify" vertical="center" wrapText="1"/>
      <protection hidden="1"/>
    </xf>
    <xf numFmtId="0" fontId="7" fillId="0" borderId="28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right" vertical="center" wrapText="1"/>
      <protection hidden="1"/>
    </xf>
    <xf numFmtId="0" fontId="7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4" xfId="0" applyFont="1" applyFill="1" applyBorder="1" applyAlignment="1" applyProtection="1">
      <alignment horizontal="justify" vertical="center" wrapText="1"/>
      <protection hidden="1"/>
    </xf>
    <xf numFmtId="4" fontId="7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16" xfId="0" applyFont="1" applyFill="1" applyBorder="1" applyAlignment="1" applyProtection="1">
      <alignment horizontal="center" vertical="center" wrapText="1"/>
      <protection hidden="1"/>
    </xf>
    <xf numFmtId="4" fontId="5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7" xfId="0" applyFont="1" applyFill="1" applyBorder="1" applyAlignment="1" applyProtection="1">
      <alignment horizontal="left" vertical="center" wrapText="1"/>
      <protection hidden="1"/>
    </xf>
    <xf numFmtId="0" fontId="13" fillId="0" borderId="8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12" xfId="0" applyFont="1" applyFill="1" applyBorder="1" applyAlignment="1" applyProtection="1">
      <alignment vertical="center" wrapText="1"/>
      <protection hidden="1"/>
    </xf>
    <xf numFmtId="167" fontId="13" fillId="5" borderId="16" xfId="16" applyNumberFormat="1" applyFont="1" applyFill="1" applyBorder="1" applyAlignment="1" applyProtection="1">
      <alignment horizontal="center" vertical="center" wrapText="1"/>
      <protection hidden="1"/>
    </xf>
    <xf numFmtId="167" fontId="13" fillId="5" borderId="15" xfId="16" applyNumberFormat="1" applyFont="1" applyFill="1" applyBorder="1" applyAlignment="1" applyProtection="1">
      <alignment horizontal="center" vertical="center" wrapText="1"/>
      <protection hidden="1"/>
    </xf>
    <xf numFmtId="167" fontId="13" fillId="5" borderId="27" xfId="16" applyNumberFormat="1" applyFont="1" applyFill="1" applyBorder="1" applyAlignment="1" applyProtection="1">
      <alignment horizontal="center" vertical="center" wrapText="1"/>
      <protection hidden="1"/>
    </xf>
    <xf numFmtId="4" fontId="7" fillId="0" borderId="31" xfId="0" applyNumberFormat="1" applyFont="1" applyFill="1" applyBorder="1" applyAlignment="1" applyProtection="1">
      <alignment horizontal="right" vertical="center" wrapText="1"/>
      <protection hidden="1"/>
    </xf>
  </cellXfs>
  <cellStyles count="17">
    <cellStyle name="Moeda 2" xfId="1"/>
    <cellStyle name="Moeda 3" xfId="2"/>
    <cellStyle name="Normal" xfId="0" builtinId="0"/>
    <cellStyle name="Normal 2" xfId="3"/>
    <cellStyle name="Normal 2 2" xfId="4"/>
    <cellStyle name="Normal 3" xfId="5"/>
    <cellStyle name="Normal 3 2" xfId="12"/>
    <cellStyle name="Normal 4" xfId="15"/>
    <cellStyle name="Normal 5 2" xfId="6"/>
    <cellStyle name="Porcentagem" xfId="11" builtinId="5"/>
    <cellStyle name="Porcentagem 2" xfId="13"/>
    <cellStyle name="Separador de milhares_PREÇOS_ECT Taquara int A" xfId="16"/>
    <cellStyle name="TableStyleLight1" xfId="14"/>
    <cellStyle name="Vírgula" xfId="7" builtinId="3"/>
    <cellStyle name="Vírgula 2" xfId="8"/>
    <cellStyle name="Vírgula 3" xfId="9"/>
    <cellStyle name="Vírgula 4" xfId="10"/>
  </cellStyles>
  <dxfs count="177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27"/>
  <sheetViews>
    <sheetView showGridLines="0" tabSelected="1" showRuler="0" zoomScaleNormal="100" zoomScaleSheetLayoutView="100" zoomScalePageLayoutView="90" workbookViewId="0">
      <selection activeCell="G5" sqref="G5"/>
    </sheetView>
  </sheetViews>
  <sheetFormatPr defaultColWidth="11.42578125" defaultRowHeight="15" x14ac:dyDescent="0.2"/>
  <cols>
    <col min="1" max="1" width="10.42578125" style="16" customWidth="1"/>
    <col min="2" max="2" width="76.28515625" style="17" customWidth="1"/>
    <col min="3" max="3" width="9.7109375" style="18" customWidth="1"/>
    <col min="4" max="4" width="6.7109375" style="19" customWidth="1"/>
    <col min="5" max="7" width="11.7109375" style="20" customWidth="1"/>
    <col min="8" max="8" width="10.7109375" style="129" hidden="1" customWidth="1"/>
    <col min="9" max="9" width="8.7109375" style="130" hidden="1" customWidth="1"/>
    <col min="10" max="10" width="7.5703125" style="130" hidden="1" customWidth="1"/>
    <col min="11" max="11" width="11.42578125" style="118" hidden="1" customWidth="1"/>
    <col min="12" max="232" width="11.42578125" style="6" customWidth="1"/>
    <col min="233" max="233" width="56.28515625" style="6" customWidth="1"/>
    <col min="234" max="16384" width="11.42578125" style="6"/>
  </cols>
  <sheetData>
    <row r="1" spans="1:241" ht="15" customHeight="1" x14ac:dyDescent="0.2">
      <c r="A1" s="240" t="s">
        <v>18</v>
      </c>
      <c r="B1" s="240"/>
      <c r="C1" s="240"/>
      <c r="D1" s="240"/>
      <c r="E1" s="240"/>
      <c r="F1" s="240"/>
      <c r="G1" s="240"/>
      <c r="H1" s="238"/>
      <c r="I1" s="238"/>
      <c r="J1" s="238"/>
    </row>
    <row r="2" spans="1:241" ht="15" customHeight="1" x14ac:dyDescent="0.2">
      <c r="A2" s="240"/>
      <c r="B2" s="240"/>
      <c r="C2" s="240"/>
      <c r="D2" s="240"/>
      <c r="E2" s="240"/>
      <c r="F2" s="240"/>
      <c r="G2" s="240"/>
      <c r="H2" s="238"/>
      <c r="I2" s="238"/>
      <c r="J2" s="238"/>
    </row>
    <row r="3" spans="1:241" ht="13.5" customHeight="1" x14ac:dyDescent="0.2">
      <c r="A3" s="95" t="s">
        <v>85</v>
      </c>
      <c r="B3" s="94"/>
      <c r="C3" s="94"/>
      <c r="D3" s="94"/>
      <c r="E3" s="227" t="s">
        <v>14</v>
      </c>
      <c r="F3" s="227"/>
      <c r="G3" s="7">
        <f>BDI!D21</f>
        <v>0.25</v>
      </c>
      <c r="H3" s="238"/>
      <c r="I3" s="238"/>
      <c r="J3" s="238"/>
    </row>
    <row r="4" spans="1:241" ht="13.5" customHeight="1" x14ac:dyDescent="0.2">
      <c r="A4" s="95" t="s">
        <v>86</v>
      </c>
      <c r="B4" s="94"/>
      <c r="C4" s="94"/>
      <c r="D4" s="94"/>
      <c r="E4" s="227" t="s">
        <v>74</v>
      </c>
      <c r="F4" s="227"/>
      <c r="G4" s="7">
        <v>1.1122000000000001</v>
      </c>
      <c r="H4" s="238"/>
      <c r="I4" s="238"/>
      <c r="J4" s="238"/>
    </row>
    <row r="5" spans="1:241" ht="14.25" customHeight="1" x14ac:dyDescent="0.2">
      <c r="A5" s="95" t="s">
        <v>241</v>
      </c>
      <c r="B5" s="94"/>
      <c r="C5" s="94"/>
      <c r="D5" s="94"/>
      <c r="E5" s="228" t="s">
        <v>7</v>
      </c>
      <c r="F5" s="228"/>
      <c r="G5" s="97"/>
      <c r="H5" s="239"/>
      <c r="I5" s="239"/>
      <c r="J5" s="239"/>
    </row>
    <row r="6" spans="1:241" ht="15" customHeight="1" thickBot="1" x14ac:dyDescent="0.25">
      <c r="A6" s="247"/>
      <c r="B6" s="247"/>
      <c r="C6" s="247"/>
      <c r="D6" s="247"/>
      <c r="E6" s="247"/>
      <c r="F6" s="247"/>
      <c r="G6" s="247"/>
      <c r="H6" s="37"/>
      <c r="I6" s="126"/>
      <c r="J6" s="126"/>
    </row>
    <row r="7" spans="1:241" s="9" customFormat="1" ht="15.75" customHeight="1" thickBot="1" x14ac:dyDescent="0.25">
      <c r="A7" s="243" t="s">
        <v>20</v>
      </c>
      <c r="B7" s="243"/>
      <c r="C7" s="243"/>
      <c r="D7" s="243"/>
      <c r="E7" s="243"/>
      <c r="F7" s="243"/>
      <c r="G7" s="243"/>
      <c r="H7" s="40"/>
      <c r="I7" s="110"/>
      <c r="J7" s="110"/>
      <c r="K7" s="11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</row>
    <row r="8" spans="1:241" s="11" customFormat="1" ht="15" customHeight="1" x14ac:dyDescent="0.2">
      <c r="A8" s="38" t="s">
        <v>5</v>
      </c>
      <c r="B8" s="179"/>
      <c r="C8" s="38" t="s">
        <v>6</v>
      </c>
      <c r="D8" s="229"/>
      <c r="E8" s="229"/>
      <c r="F8" s="38" t="s">
        <v>13</v>
      </c>
      <c r="G8" s="133"/>
      <c r="H8" s="37"/>
      <c r="I8" s="111"/>
      <c r="J8" s="111"/>
      <c r="K8" s="120"/>
      <c r="L8" s="10"/>
      <c r="M8" s="185"/>
      <c r="N8" s="185"/>
      <c r="O8" s="185"/>
      <c r="P8" s="185"/>
      <c r="Q8" s="185"/>
      <c r="R8" s="185"/>
      <c r="S8" s="185"/>
      <c r="T8" s="10"/>
      <c r="U8" s="185"/>
      <c r="V8" s="185"/>
      <c r="W8" s="185"/>
      <c r="X8" s="185"/>
      <c r="Y8" s="185"/>
      <c r="Z8" s="185"/>
      <c r="AA8" s="185"/>
      <c r="AB8" s="10"/>
      <c r="AC8" s="185"/>
      <c r="AD8" s="185"/>
      <c r="AE8" s="185"/>
      <c r="AF8" s="185"/>
      <c r="AG8" s="185"/>
      <c r="AH8" s="185"/>
      <c r="AI8" s="185"/>
      <c r="AJ8" s="10"/>
      <c r="AK8" s="185"/>
      <c r="AL8" s="185"/>
      <c r="AM8" s="185"/>
      <c r="AN8" s="185"/>
      <c r="AO8" s="185"/>
      <c r="AP8" s="185"/>
      <c r="AQ8" s="185"/>
      <c r="AR8" s="10"/>
      <c r="AS8" s="185"/>
      <c r="AT8" s="185"/>
      <c r="AU8" s="185"/>
      <c r="AV8" s="185"/>
      <c r="AW8" s="185"/>
      <c r="AX8" s="185"/>
      <c r="AY8" s="185"/>
      <c r="AZ8" s="10"/>
      <c r="BA8" s="185"/>
      <c r="BB8" s="185"/>
      <c r="BC8" s="185"/>
      <c r="BD8" s="185"/>
      <c r="BE8" s="185"/>
      <c r="BF8" s="185"/>
      <c r="BG8" s="185"/>
      <c r="BH8" s="10"/>
      <c r="BI8" s="185"/>
      <c r="BJ8" s="185"/>
      <c r="BK8" s="185"/>
      <c r="BL8" s="185"/>
      <c r="BM8" s="185"/>
      <c r="BN8" s="185"/>
      <c r="BO8" s="185"/>
      <c r="BP8" s="10"/>
      <c r="BQ8" s="185"/>
      <c r="BR8" s="185"/>
      <c r="BS8" s="185"/>
      <c r="BT8" s="185"/>
      <c r="BU8" s="185"/>
      <c r="BV8" s="185"/>
      <c r="BW8" s="185"/>
      <c r="BX8" s="10"/>
      <c r="BY8" s="185"/>
      <c r="BZ8" s="185"/>
      <c r="CA8" s="185"/>
      <c r="CB8" s="185"/>
      <c r="CC8" s="185"/>
      <c r="CD8" s="185"/>
      <c r="CE8" s="185"/>
      <c r="CF8" s="10"/>
      <c r="CG8" s="185"/>
      <c r="CH8" s="185"/>
      <c r="CI8" s="185"/>
      <c r="CJ8" s="185"/>
      <c r="CK8" s="185"/>
      <c r="CL8" s="185"/>
      <c r="CM8" s="185"/>
      <c r="CN8" s="10"/>
      <c r="CO8" s="185"/>
      <c r="CP8" s="185"/>
      <c r="CQ8" s="185"/>
      <c r="CR8" s="185"/>
      <c r="CS8" s="185"/>
      <c r="CT8" s="185"/>
      <c r="CU8" s="185"/>
      <c r="CV8" s="10"/>
      <c r="CW8" s="185"/>
      <c r="CX8" s="185"/>
      <c r="CY8" s="185"/>
      <c r="CZ8" s="185"/>
      <c r="DA8" s="185"/>
      <c r="DB8" s="185"/>
      <c r="DC8" s="185"/>
      <c r="DD8" s="10"/>
      <c r="DE8" s="185"/>
      <c r="DF8" s="185"/>
      <c r="DG8" s="185"/>
      <c r="DH8" s="185"/>
      <c r="DI8" s="185"/>
      <c r="DJ8" s="185"/>
      <c r="DK8" s="185"/>
      <c r="DL8" s="10"/>
      <c r="DM8" s="185"/>
      <c r="DN8" s="185"/>
      <c r="DO8" s="185"/>
      <c r="DP8" s="185"/>
      <c r="DQ8" s="185"/>
      <c r="DR8" s="185"/>
      <c r="DS8" s="185"/>
      <c r="DT8" s="10"/>
      <c r="DU8" s="185"/>
      <c r="DV8" s="185"/>
      <c r="DW8" s="185"/>
      <c r="DX8" s="185"/>
      <c r="DY8" s="185"/>
      <c r="DZ8" s="185"/>
      <c r="EA8" s="185"/>
      <c r="EB8" s="10"/>
      <c r="EC8" s="185"/>
      <c r="ED8" s="185"/>
      <c r="EE8" s="185"/>
      <c r="EF8" s="185"/>
      <c r="EG8" s="185"/>
      <c r="EH8" s="185"/>
      <c r="EI8" s="185"/>
      <c r="EJ8" s="10"/>
      <c r="EK8" s="185"/>
      <c r="EL8" s="185"/>
      <c r="EM8" s="185"/>
      <c r="EN8" s="185"/>
      <c r="EO8" s="185"/>
      <c r="EP8" s="185"/>
      <c r="EQ8" s="185"/>
      <c r="ER8" s="10"/>
      <c r="ES8" s="185"/>
      <c r="ET8" s="185"/>
      <c r="EU8" s="185"/>
      <c r="EV8" s="185"/>
      <c r="EW8" s="185"/>
      <c r="EX8" s="185"/>
      <c r="EY8" s="185"/>
      <c r="EZ8" s="10"/>
      <c r="FA8" s="185"/>
      <c r="FB8" s="185"/>
      <c r="FC8" s="185"/>
      <c r="FD8" s="185"/>
      <c r="FE8" s="185"/>
      <c r="FF8" s="185"/>
      <c r="FG8" s="185"/>
      <c r="FH8" s="10"/>
      <c r="FI8" s="185"/>
      <c r="FJ8" s="185"/>
      <c r="FK8" s="185"/>
      <c r="FL8" s="185"/>
      <c r="FM8" s="185"/>
      <c r="FN8" s="185"/>
      <c r="FO8" s="185"/>
      <c r="FP8" s="10"/>
      <c r="FQ8" s="185"/>
      <c r="FR8" s="185"/>
      <c r="FS8" s="185"/>
      <c r="FT8" s="185"/>
      <c r="FU8" s="185"/>
      <c r="FV8" s="185"/>
      <c r="FW8" s="185"/>
      <c r="FX8" s="10"/>
      <c r="FY8" s="185"/>
      <c r="FZ8" s="185"/>
      <c r="GA8" s="185"/>
      <c r="GB8" s="185"/>
      <c r="GC8" s="185"/>
      <c r="GD8" s="185"/>
      <c r="GE8" s="185"/>
      <c r="GF8" s="10"/>
      <c r="GG8" s="185"/>
      <c r="GH8" s="185"/>
      <c r="GI8" s="185"/>
      <c r="GJ8" s="185"/>
      <c r="GK8" s="185"/>
      <c r="GL8" s="185"/>
      <c r="GM8" s="185"/>
      <c r="GN8" s="10"/>
      <c r="GO8" s="185"/>
      <c r="GP8" s="185"/>
      <c r="GQ8" s="185"/>
      <c r="GR8" s="185"/>
      <c r="GS8" s="185"/>
      <c r="GT8" s="185"/>
      <c r="GU8" s="185"/>
      <c r="GV8" s="10"/>
      <c r="GW8" s="185"/>
      <c r="GX8" s="185"/>
      <c r="GY8" s="185"/>
      <c r="GZ8" s="185"/>
      <c r="HA8" s="185"/>
      <c r="HB8" s="185"/>
      <c r="HC8" s="185"/>
      <c r="HD8" s="10"/>
      <c r="HE8" s="185"/>
      <c r="HF8" s="185"/>
      <c r="HG8" s="185"/>
      <c r="HH8" s="185"/>
      <c r="HI8" s="185"/>
      <c r="HJ8" s="185"/>
      <c r="HK8" s="185"/>
      <c r="HL8" s="10"/>
      <c r="HM8" s="185"/>
      <c r="HN8" s="185"/>
      <c r="HO8" s="185"/>
      <c r="HP8" s="185"/>
      <c r="HQ8" s="185"/>
      <c r="HR8" s="185"/>
      <c r="HS8" s="185"/>
      <c r="HT8" s="10"/>
      <c r="HU8" s="185"/>
      <c r="HV8" s="185"/>
      <c r="HW8" s="185"/>
      <c r="HX8" s="185"/>
      <c r="HY8" s="185"/>
      <c r="HZ8" s="185"/>
      <c r="IA8" s="185"/>
      <c r="IB8" s="10"/>
      <c r="IC8" s="185"/>
      <c r="ID8" s="185"/>
      <c r="IE8" s="185"/>
      <c r="IF8" s="185"/>
      <c r="IG8" s="185"/>
    </row>
    <row r="9" spans="1:241" s="11" customFormat="1" ht="15" customHeight="1" thickBot="1" x14ac:dyDescent="0.25">
      <c r="A9" s="39" t="s">
        <v>19</v>
      </c>
      <c r="B9" s="180"/>
      <c r="C9" s="39" t="s">
        <v>3</v>
      </c>
      <c r="D9" s="230"/>
      <c r="E9" s="230"/>
      <c r="F9" s="230"/>
      <c r="G9" s="230"/>
      <c r="H9" s="37"/>
      <c r="I9" s="111"/>
      <c r="J9" s="111"/>
      <c r="K9" s="121"/>
      <c r="L9" s="10"/>
      <c r="M9" s="10"/>
      <c r="N9" s="185"/>
      <c r="O9" s="185"/>
      <c r="P9" s="10"/>
      <c r="Q9" s="10"/>
      <c r="R9" s="185"/>
      <c r="S9" s="185"/>
      <c r="T9" s="10"/>
      <c r="U9" s="10"/>
      <c r="V9" s="185"/>
      <c r="W9" s="185"/>
      <c r="X9" s="10"/>
      <c r="Y9" s="10"/>
      <c r="Z9" s="185"/>
      <c r="AA9" s="185"/>
      <c r="AB9" s="10"/>
      <c r="AC9" s="10"/>
      <c r="AD9" s="185"/>
      <c r="AE9" s="185"/>
      <c r="AF9" s="10"/>
      <c r="AG9" s="10"/>
      <c r="AH9" s="185"/>
      <c r="AI9" s="185"/>
      <c r="AJ9" s="10"/>
      <c r="AK9" s="10"/>
      <c r="AL9" s="185"/>
      <c r="AM9" s="185"/>
      <c r="AN9" s="10"/>
      <c r="AO9" s="10"/>
      <c r="AP9" s="185"/>
      <c r="AQ9" s="185"/>
      <c r="AR9" s="10"/>
      <c r="AS9" s="10"/>
      <c r="AT9" s="185"/>
      <c r="AU9" s="185"/>
      <c r="AV9" s="10"/>
      <c r="AW9" s="10"/>
      <c r="AX9" s="185"/>
      <c r="AY9" s="185"/>
      <c r="AZ9" s="10"/>
      <c r="BA9" s="10"/>
      <c r="BB9" s="185"/>
      <c r="BC9" s="185"/>
      <c r="BD9" s="10"/>
      <c r="BE9" s="10"/>
      <c r="BF9" s="185"/>
      <c r="BG9" s="185"/>
      <c r="BH9" s="10"/>
      <c r="BI9" s="10"/>
      <c r="BJ9" s="185"/>
      <c r="BK9" s="185"/>
      <c r="BL9" s="10"/>
      <c r="BM9" s="10"/>
      <c r="BN9" s="185"/>
      <c r="BO9" s="185"/>
      <c r="BP9" s="10"/>
      <c r="BQ9" s="10"/>
      <c r="BR9" s="185"/>
      <c r="BS9" s="185"/>
      <c r="BT9" s="10"/>
      <c r="BU9" s="10"/>
      <c r="BV9" s="185"/>
      <c r="BW9" s="185"/>
      <c r="BX9" s="10"/>
      <c r="BY9" s="10"/>
      <c r="BZ9" s="185"/>
      <c r="CA9" s="185"/>
      <c r="CB9" s="10"/>
      <c r="CC9" s="10"/>
      <c r="CD9" s="185"/>
      <c r="CE9" s="185"/>
      <c r="CF9" s="10"/>
      <c r="CG9" s="10"/>
      <c r="CH9" s="185"/>
      <c r="CI9" s="185"/>
      <c r="CJ9" s="10"/>
      <c r="CK9" s="10"/>
      <c r="CL9" s="185"/>
      <c r="CM9" s="185"/>
      <c r="CN9" s="10"/>
      <c r="CO9" s="10"/>
      <c r="CP9" s="185"/>
      <c r="CQ9" s="185"/>
      <c r="CR9" s="10"/>
      <c r="CS9" s="10"/>
      <c r="CT9" s="185"/>
      <c r="CU9" s="185"/>
      <c r="CV9" s="10"/>
      <c r="CW9" s="10"/>
      <c r="CX9" s="185"/>
      <c r="CY9" s="185"/>
      <c r="CZ9" s="10"/>
      <c r="DA9" s="10"/>
      <c r="DB9" s="185"/>
      <c r="DC9" s="185"/>
      <c r="DD9" s="10"/>
      <c r="DE9" s="10"/>
      <c r="DF9" s="185"/>
      <c r="DG9" s="185"/>
      <c r="DH9" s="10"/>
      <c r="DI9" s="10"/>
      <c r="DJ9" s="185"/>
      <c r="DK9" s="185"/>
      <c r="DL9" s="10"/>
      <c r="DM9" s="10"/>
      <c r="DN9" s="185"/>
      <c r="DO9" s="185"/>
      <c r="DP9" s="10"/>
      <c r="DQ9" s="10"/>
      <c r="DR9" s="185"/>
      <c r="DS9" s="185"/>
      <c r="DT9" s="10"/>
      <c r="DU9" s="10"/>
      <c r="DV9" s="185"/>
      <c r="DW9" s="185"/>
      <c r="DX9" s="10"/>
      <c r="DY9" s="10"/>
      <c r="DZ9" s="185"/>
      <c r="EA9" s="185"/>
      <c r="EB9" s="10"/>
      <c r="EC9" s="10"/>
      <c r="ED9" s="185"/>
      <c r="EE9" s="185"/>
      <c r="EF9" s="10"/>
      <c r="EG9" s="10"/>
      <c r="EH9" s="185"/>
      <c r="EI9" s="185"/>
      <c r="EJ9" s="10"/>
      <c r="EK9" s="10"/>
      <c r="EL9" s="185"/>
      <c r="EM9" s="185"/>
      <c r="EN9" s="10"/>
      <c r="EO9" s="10"/>
      <c r="EP9" s="185"/>
      <c r="EQ9" s="185"/>
      <c r="ER9" s="10"/>
      <c r="ES9" s="10"/>
      <c r="ET9" s="185"/>
      <c r="EU9" s="185"/>
      <c r="EV9" s="10"/>
      <c r="EW9" s="10"/>
      <c r="EX9" s="185"/>
      <c r="EY9" s="185"/>
      <c r="EZ9" s="10"/>
      <c r="FA9" s="10"/>
      <c r="FB9" s="185"/>
      <c r="FC9" s="185"/>
      <c r="FD9" s="10"/>
      <c r="FE9" s="10"/>
      <c r="FF9" s="185"/>
      <c r="FG9" s="185"/>
      <c r="FH9" s="10"/>
      <c r="FI9" s="10"/>
      <c r="FJ9" s="185"/>
      <c r="FK9" s="185"/>
      <c r="FL9" s="10"/>
      <c r="FM9" s="10"/>
      <c r="FN9" s="185"/>
      <c r="FO9" s="185"/>
      <c r="FP9" s="10"/>
      <c r="FQ9" s="10"/>
      <c r="FR9" s="185"/>
      <c r="FS9" s="185"/>
      <c r="FT9" s="10"/>
      <c r="FU9" s="10"/>
      <c r="FV9" s="185"/>
      <c r="FW9" s="185"/>
      <c r="FX9" s="10"/>
      <c r="FY9" s="10"/>
      <c r="FZ9" s="185"/>
      <c r="GA9" s="185"/>
      <c r="GB9" s="10"/>
      <c r="GC9" s="10"/>
      <c r="GD9" s="185"/>
      <c r="GE9" s="185"/>
      <c r="GF9" s="10"/>
      <c r="GG9" s="10"/>
      <c r="GH9" s="185"/>
      <c r="GI9" s="185"/>
      <c r="GJ9" s="10"/>
      <c r="GK9" s="10"/>
      <c r="GL9" s="185"/>
      <c r="GM9" s="185"/>
      <c r="GN9" s="10"/>
      <c r="GO9" s="10"/>
      <c r="GP9" s="185"/>
      <c r="GQ9" s="185"/>
      <c r="GR9" s="10"/>
      <c r="GS9" s="10"/>
      <c r="GT9" s="185"/>
      <c r="GU9" s="185"/>
      <c r="GV9" s="10"/>
      <c r="GW9" s="10"/>
      <c r="GX9" s="185"/>
      <c r="GY9" s="185"/>
      <c r="GZ9" s="10"/>
      <c r="HA9" s="10"/>
      <c r="HB9" s="185"/>
      <c r="HC9" s="185"/>
      <c r="HD9" s="10"/>
      <c r="HE9" s="10"/>
      <c r="HF9" s="185"/>
      <c r="HG9" s="185"/>
      <c r="HH9" s="10"/>
      <c r="HI9" s="10"/>
      <c r="HJ9" s="185"/>
      <c r="HK9" s="185"/>
      <c r="HL9" s="10"/>
      <c r="HM9" s="10"/>
      <c r="HN9" s="185"/>
      <c r="HO9" s="185"/>
      <c r="HP9" s="10"/>
      <c r="HQ9" s="10"/>
      <c r="HR9" s="185"/>
      <c r="HS9" s="185"/>
      <c r="HT9" s="10"/>
      <c r="HU9" s="10"/>
      <c r="HV9" s="185"/>
      <c r="HW9" s="185"/>
      <c r="HX9" s="10"/>
      <c r="HY9" s="10"/>
      <c r="HZ9" s="185"/>
      <c r="IA9" s="185"/>
      <c r="IB9" s="10"/>
      <c r="IC9" s="10"/>
      <c r="ID9" s="185"/>
      <c r="IE9" s="185"/>
      <c r="IF9" s="10"/>
      <c r="IG9" s="10"/>
    </row>
    <row r="10" spans="1:241" s="9" customFormat="1" ht="15.75" thickBot="1" x14ac:dyDescent="0.25">
      <c r="A10" s="243" t="s">
        <v>21</v>
      </c>
      <c r="B10" s="243"/>
      <c r="C10" s="243"/>
      <c r="D10" s="243"/>
      <c r="E10" s="243"/>
      <c r="F10" s="243"/>
      <c r="G10" s="243"/>
      <c r="H10" s="37"/>
      <c r="I10" s="111"/>
      <c r="J10" s="111"/>
      <c r="K10" s="122"/>
      <c r="L10" s="12"/>
      <c r="M10" s="12"/>
      <c r="N10" s="8"/>
      <c r="O10" s="8"/>
      <c r="P10" s="12"/>
      <c r="Q10" s="12"/>
      <c r="R10" s="8"/>
      <c r="S10" s="8"/>
      <c r="T10" s="12"/>
      <c r="U10" s="12"/>
      <c r="V10" s="8"/>
      <c r="W10" s="8"/>
      <c r="X10" s="12"/>
      <c r="Y10" s="12"/>
      <c r="Z10" s="8"/>
      <c r="AA10" s="8"/>
      <c r="AB10" s="12"/>
      <c r="AC10" s="12"/>
      <c r="AD10" s="8"/>
      <c r="AE10" s="8"/>
      <c r="AF10" s="12"/>
      <c r="AG10" s="12"/>
      <c r="AH10" s="8"/>
      <c r="AI10" s="8"/>
      <c r="AJ10" s="12"/>
      <c r="AK10" s="12"/>
      <c r="AL10" s="8"/>
      <c r="AM10" s="8"/>
      <c r="AN10" s="12"/>
      <c r="AO10" s="12"/>
      <c r="AP10" s="8"/>
      <c r="AQ10" s="8"/>
      <c r="AR10" s="12"/>
      <c r="AS10" s="12"/>
      <c r="AT10" s="8"/>
      <c r="AU10" s="8"/>
      <c r="AV10" s="12"/>
      <c r="AW10" s="12"/>
      <c r="AX10" s="8"/>
      <c r="AY10" s="8"/>
      <c r="AZ10" s="12"/>
      <c r="BA10" s="12"/>
      <c r="BB10" s="8"/>
      <c r="BC10" s="8"/>
      <c r="BD10" s="12"/>
      <c r="BE10" s="12"/>
      <c r="BF10" s="8"/>
      <c r="BG10" s="8"/>
      <c r="BH10" s="12"/>
      <c r="BI10" s="12"/>
      <c r="BJ10" s="8"/>
      <c r="BK10" s="8"/>
      <c r="BL10" s="12"/>
      <c r="BM10" s="12"/>
      <c r="BN10" s="8"/>
      <c r="BO10" s="8"/>
      <c r="BP10" s="12"/>
      <c r="BQ10" s="12"/>
      <c r="BR10" s="8"/>
      <c r="BS10" s="8"/>
      <c r="BT10" s="12"/>
      <c r="BU10" s="12"/>
      <c r="BV10" s="8"/>
      <c r="BW10" s="8"/>
      <c r="BX10" s="12"/>
      <c r="BY10" s="12"/>
      <c r="BZ10" s="8"/>
      <c r="CA10" s="8"/>
      <c r="CB10" s="12"/>
      <c r="CC10" s="12"/>
      <c r="CD10" s="8"/>
      <c r="CE10" s="8"/>
      <c r="CF10" s="12"/>
      <c r="CG10" s="12"/>
      <c r="CH10" s="8"/>
      <c r="CI10" s="8"/>
      <c r="CJ10" s="12"/>
      <c r="CK10" s="12"/>
      <c r="CL10" s="8"/>
      <c r="CM10" s="8"/>
      <c r="CN10" s="12"/>
      <c r="CO10" s="12"/>
      <c r="CP10" s="8"/>
      <c r="CQ10" s="8"/>
      <c r="CR10" s="12"/>
      <c r="CS10" s="12"/>
      <c r="CT10" s="8"/>
      <c r="CU10" s="8"/>
      <c r="CV10" s="12"/>
      <c r="CW10" s="12"/>
      <c r="CX10" s="8"/>
      <c r="CY10" s="8"/>
      <c r="CZ10" s="12"/>
      <c r="DA10" s="12"/>
      <c r="DB10" s="8"/>
      <c r="DC10" s="8"/>
      <c r="DD10" s="12"/>
      <c r="DE10" s="12"/>
      <c r="DF10" s="8"/>
      <c r="DG10" s="8"/>
      <c r="DH10" s="12"/>
      <c r="DI10" s="12"/>
      <c r="DJ10" s="8"/>
      <c r="DK10" s="8"/>
      <c r="DL10" s="12"/>
      <c r="DM10" s="12"/>
      <c r="DN10" s="8"/>
      <c r="DO10" s="8"/>
      <c r="DP10" s="12"/>
      <c r="DQ10" s="12"/>
      <c r="DR10" s="8"/>
      <c r="DS10" s="8"/>
      <c r="DT10" s="12"/>
      <c r="DU10" s="12"/>
      <c r="DV10" s="8"/>
      <c r="DW10" s="8"/>
      <c r="DX10" s="12"/>
      <c r="DY10" s="12"/>
      <c r="DZ10" s="8"/>
      <c r="EA10" s="8"/>
      <c r="EB10" s="12"/>
      <c r="EC10" s="12"/>
      <c r="ED10" s="8"/>
      <c r="EE10" s="8"/>
      <c r="EF10" s="12"/>
      <c r="EG10" s="12"/>
      <c r="EH10" s="8"/>
      <c r="EI10" s="8"/>
      <c r="EJ10" s="12"/>
      <c r="EK10" s="12"/>
      <c r="EL10" s="8"/>
      <c r="EM10" s="8"/>
      <c r="EN10" s="12"/>
      <c r="EO10" s="12"/>
      <c r="EP10" s="8"/>
      <c r="EQ10" s="8"/>
      <c r="ER10" s="12"/>
      <c r="ES10" s="12"/>
      <c r="ET10" s="8"/>
      <c r="EU10" s="8"/>
      <c r="EV10" s="12"/>
      <c r="EW10" s="12"/>
      <c r="EX10" s="8"/>
      <c r="EY10" s="8"/>
      <c r="EZ10" s="12"/>
      <c r="FA10" s="12"/>
      <c r="FB10" s="8"/>
      <c r="FC10" s="8"/>
      <c r="FD10" s="12"/>
      <c r="FE10" s="12"/>
      <c r="FF10" s="8"/>
      <c r="FG10" s="8"/>
      <c r="FH10" s="12"/>
      <c r="FI10" s="12"/>
      <c r="FJ10" s="8"/>
      <c r="FK10" s="8"/>
      <c r="FL10" s="12"/>
      <c r="FM10" s="12"/>
      <c r="FN10" s="8"/>
      <c r="FO10" s="8"/>
      <c r="FP10" s="12"/>
      <c r="FQ10" s="12"/>
      <c r="FR10" s="8"/>
      <c r="FS10" s="8"/>
      <c r="FT10" s="12"/>
      <c r="FU10" s="12"/>
      <c r="FV10" s="8"/>
      <c r="FW10" s="8"/>
      <c r="FX10" s="12"/>
      <c r="FY10" s="12"/>
      <c r="FZ10" s="8"/>
      <c r="GA10" s="8"/>
      <c r="GB10" s="12"/>
      <c r="GC10" s="12"/>
      <c r="GD10" s="8"/>
      <c r="GE10" s="8"/>
      <c r="GF10" s="12"/>
      <c r="GG10" s="12"/>
      <c r="GH10" s="8"/>
      <c r="GI10" s="8"/>
      <c r="GJ10" s="12"/>
      <c r="GK10" s="12"/>
      <c r="GL10" s="8"/>
      <c r="GM10" s="8"/>
      <c r="GN10" s="12"/>
      <c r="GO10" s="12"/>
      <c r="GP10" s="8"/>
      <c r="GQ10" s="8"/>
      <c r="GR10" s="12"/>
      <c r="GS10" s="12"/>
      <c r="GT10" s="8"/>
      <c r="GU10" s="8"/>
      <c r="GV10" s="12"/>
      <c r="GW10" s="12"/>
      <c r="GX10" s="8"/>
      <c r="GY10" s="8"/>
      <c r="GZ10" s="12"/>
      <c r="HA10" s="12"/>
      <c r="HB10" s="8"/>
      <c r="HC10" s="8"/>
      <c r="HD10" s="12"/>
      <c r="HE10" s="12"/>
      <c r="HF10" s="8"/>
      <c r="HG10" s="8"/>
      <c r="HH10" s="12"/>
      <c r="HI10" s="12"/>
      <c r="HJ10" s="8"/>
      <c r="HK10" s="8"/>
      <c r="HL10" s="12"/>
      <c r="HM10" s="12"/>
      <c r="HN10" s="8"/>
      <c r="HO10" s="8"/>
      <c r="HP10" s="12"/>
      <c r="HQ10" s="12"/>
      <c r="HR10" s="8"/>
      <c r="HS10" s="8"/>
      <c r="HT10" s="12"/>
      <c r="HU10" s="12"/>
      <c r="HV10" s="8"/>
      <c r="HW10" s="8"/>
      <c r="HX10" s="12"/>
      <c r="HY10" s="12"/>
      <c r="HZ10" s="8"/>
      <c r="IA10" s="8"/>
      <c r="IB10" s="12"/>
      <c r="IC10" s="12"/>
      <c r="ID10" s="8"/>
      <c r="IE10" s="8"/>
      <c r="IF10" s="12"/>
      <c r="IG10" s="12"/>
    </row>
    <row r="11" spans="1:241" x14ac:dyDescent="0.2">
      <c r="A11" s="58" t="s">
        <v>16</v>
      </c>
      <c r="B11" s="59" t="s">
        <v>17</v>
      </c>
      <c r="C11" s="60"/>
      <c r="D11" s="61"/>
      <c r="E11" s="62"/>
      <c r="F11" s="62"/>
      <c r="G11" s="62"/>
      <c r="H11" s="234" t="s">
        <v>10</v>
      </c>
      <c r="I11" s="234"/>
      <c r="J11" s="234"/>
    </row>
    <row r="12" spans="1:241" s="9" customFormat="1" ht="14.45" customHeight="1" x14ac:dyDescent="0.2">
      <c r="A12" s="241" t="s">
        <v>8</v>
      </c>
      <c r="B12" s="241" t="s">
        <v>0</v>
      </c>
      <c r="C12" s="244" t="s">
        <v>1</v>
      </c>
      <c r="D12" s="241" t="s">
        <v>69</v>
      </c>
      <c r="E12" s="246" t="s">
        <v>52</v>
      </c>
      <c r="F12" s="246"/>
      <c r="G12" s="236" t="s">
        <v>43</v>
      </c>
      <c r="H12" s="235"/>
      <c r="I12" s="235"/>
      <c r="J12" s="235"/>
      <c r="K12" s="123"/>
    </row>
    <row r="13" spans="1:241" s="9" customFormat="1" ht="15.75" customHeight="1" x14ac:dyDescent="0.2">
      <c r="A13" s="242"/>
      <c r="B13" s="242"/>
      <c r="C13" s="245"/>
      <c r="D13" s="242"/>
      <c r="E13" s="102" t="s">
        <v>2</v>
      </c>
      <c r="F13" s="102" t="s">
        <v>4</v>
      </c>
      <c r="G13" s="237"/>
      <c r="H13" s="63" t="s">
        <v>11</v>
      </c>
      <c r="I13" s="112" t="s">
        <v>12</v>
      </c>
      <c r="J13" s="112" t="s">
        <v>15</v>
      </c>
      <c r="K13" s="123"/>
    </row>
    <row r="14" spans="1:241" x14ac:dyDescent="0.2">
      <c r="A14" s="43" t="s">
        <v>9</v>
      </c>
      <c r="B14" s="44" t="s">
        <v>71</v>
      </c>
      <c r="C14" s="45"/>
      <c r="D14" s="46"/>
      <c r="E14" s="103"/>
      <c r="F14" s="103"/>
      <c r="G14" s="47"/>
      <c r="H14" s="49"/>
      <c r="I14" s="113"/>
      <c r="J14" s="113"/>
    </row>
    <row r="15" spans="1:241" x14ac:dyDescent="0.2">
      <c r="A15" s="51" t="s">
        <v>55</v>
      </c>
      <c r="B15" s="52" t="s">
        <v>54</v>
      </c>
      <c r="C15" s="53"/>
      <c r="D15" s="54"/>
      <c r="E15" s="104"/>
      <c r="F15" s="104"/>
      <c r="G15" s="183"/>
      <c r="H15" s="55"/>
      <c r="I15" s="114"/>
      <c r="J15" s="114"/>
      <c r="K15" s="118">
        <f>SUM(G17:G28)</f>
        <v>0</v>
      </c>
    </row>
    <row r="16" spans="1:241" s="13" customFormat="1" x14ac:dyDescent="0.2">
      <c r="A16" s="166" t="s">
        <v>78</v>
      </c>
      <c r="B16" s="167" t="s">
        <v>208</v>
      </c>
      <c r="C16" s="98"/>
      <c r="D16" s="99"/>
      <c r="E16" s="105"/>
      <c r="F16" s="153"/>
      <c r="G16" s="183"/>
      <c r="H16" s="127"/>
      <c r="I16" s="128"/>
      <c r="J16" s="159"/>
      <c r="K16" s="124"/>
    </row>
    <row r="17" spans="1:11" s="13" customFormat="1" x14ac:dyDescent="0.2">
      <c r="A17" s="166" t="s">
        <v>209</v>
      </c>
      <c r="B17" s="167" t="s">
        <v>88</v>
      </c>
      <c r="C17" s="98">
        <v>75</v>
      </c>
      <c r="D17" s="99" t="s">
        <v>56</v>
      </c>
      <c r="E17" s="105" t="s">
        <v>62</v>
      </c>
      <c r="F17" s="152"/>
      <c r="G17" s="183">
        <f t="shared" ref="G17:G27" si="0">SUMPRODUCT(E17:F17)*C17</f>
        <v>0</v>
      </c>
      <c r="H17" s="127" t="s">
        <v>73</v>
      </c>
      <c r="I17" s="128">
        <v>22188</v>
      </c>
      <c r="J17" s="159">
        <v>44743</v>
      </c>
      <c r="K17" s="124"/>
    </row>
    <row r="18" spans="1:11" s="13" customFormat="1" x14ac:dyDescent="0.2">
      <c r="A18" s="166" t="s">
        <v>210</v>
      </c>
      <c r="B18" s="167" t="s">
        <v>206</v>
      </c>
      <c r="C18" s="98">
        <v>295</v>
      </c>
      <c r="D18" s="99" t="s">
        <v>56</v>
      </c>
      <c r="E18" s="105" t="s">
        <v>62</v>
      </c>
      <c r="F18" s="152"/>
      <c r="G18" s="183">
        <f t="shared" si="0"/>
        <v>0</v>
      </c>
      <c r="H18" s="127" t="s">
        <v>73</v>
      </c>
      <c r="I18" s="128">
        <v>22186</v>
      </c>
      <c r="J18" s="159">
        <v>44743</v>
      </c>
      <c r="K18" s="124"/>
    </row>
    <row r="19" spans="1:11" s="13" customFormat="1" x14ac:dyDescent="0.2">
      <c r="A19" s="166" t="s">
        <v>211</v>
      </c>
      <c r="B19" s="167" t="s">
        <v>207</v>
      </c>
      <c r="C19" s="98">
        <v>295</v>
      </c>
      <c r="D19" s="99" t="s">
        <v>56</v>
      </c>
      <c r="E19" s="105" t="s">
        <v>62</v>
      </c>
      <c r="F19" s="152"/>
      <c r="G19" s="183">
        <f t="shared" si="0"/>
        <v>0</v>
      </c>
      <c r="H19" s="127" t="s">
        <v>73</v>
      </c>
      <c r="I19" s="128">
        <v>22181</v>
      </c>
      <c r="J19" s="159">
        <v>44743</v>
      </c>
      <c r="K19" s="124"/>
    </row>
    <row r="20" spans="1:11" s="13" customFormat="1" x14ac:dyDescent="0.2">
      <c r="A20" s="166" t="s">
        <v>212</v>
      </c>
      <c r="B20" s="167" t="s">
        <v>213</v>
      </c>
      <c r="C20" s="98">
        <v>295</v>
      </c>
      <c r="D20" s="99" t="s">
        <v>56</v>
      </c>
      <c r="E20" s="131"/>
      <c r="F20" s="152"/>
      <c r="G20" s="183">
        <f t="shared" ref="G20" si="1">SUMPRODUCT(E20:F20)*C20</f>
        <v>0</v>
      </c>
      <c r="H20" s="127" t="s">
        <v>115</v>
      </c>
      <c r="I20" s="128">
        <v>99811</v>
      </c>
      <c r="J20" s="159">
        <v>44743</v>
      </c>
      <c r="K20" s="124"/>
    </row>
    <row r="21" spans="1:11" s="13" customFormat="1" x14ac:dyDescent="0.2">
      <c r="A21" s="166" t="s">
        <v>79</v>
      </c>
      <c r="B21" s="161" t="s">
        <v>214</v>
      </c>
      <c r="C21" s="56"/>
      <c r="D21" s="56"/>
      <c r="E21" s="105"/>
      <c r="F21" s="105"/>
      <c r="G21" s="183"/>
      <c r="H21" s="127"/>
      <c r="I21" s="128"/>
      <c r="J21" s="162"/>
      <c r="K21" s="124"/>
    </row>
    <row r="22" spans="1:11" s="13" customFormat="1" ht="36" x14ac:dyDescent="0.2">
      <c r="A22" s="166" t="s">
        <v>215</v>
      </c>
      <c r="B22" s="161" t="s">
        <v>192</v>
      </c>
      <c r="C22" s="56">
        <v>1</v>
      </c>
      <c r="D22" s="56" t="s">
        <v>87</v>
      </c>
      <c r="E22" s="131"/>
      <c r="F22" s="105" t="s">
        <v>62</v>
      </c>
      <c r="G22" s="183">
        <f t="shared" si="0"/>
        <v>0</v>
      </c>
      <c r="H22" s="127" t="s">
        <v>72</v>
      </c>
      <c r="I22" s="128" t="s">
        <v>193</v>
      </c>
      <c r="J22" s="162"/>
      <c r="K22" s="124"/>
    </row>
    <row r="23" spans="1:11" s="13" customFormat="1" ht="36" x14ac:dyDescent="0.2">
      <c r="A23" s="166" t="s">
        <v>216</v>
      </c>
      <c r="B23" s="161" t="s">
        <v>229</v>
      </c>
      <c r="C23" s="98">
        <v>1</v>
      </c>
      <c r="D23" s="57" t="s">
        <v>87</v>
      </c>
      <c r="E23" s="131"/>
      <c r="F23" s="153" t="s">
        <v>62</v>
      </c>
      <c r="G23" s="183">
        <f>SUMPRODUCT(E23:F23)*C23</f>
        <v>0</v>
      </c>
      <c r="H23" s="127" t="s">
        <v>72</v>
      </c>
      <c r="I23" s="128" t="s">
        <v>200</v>
      </c>
      <c r="J23" s="128"/>
      <c r="K23" s="124"/>
    </row>
    <row r="24" spans="1:11" s="13" customFormat="1" ht="36" x14ac:dyDescent="0.2">
      <c r="A24" s="166" t="s">
        <v>191</v>
      </c>
      <c r="B24" s="161" t="s">
        <v>219</v>
      </c>
      <c r="C24" s="98">
        <v>295</v>
      </c>
      <c r="D24" s="99" t="s">
        <v>56</v>
      </c>
      <c r="E24" s="131"/>
      <c r="F24" s="105" t="s">
        <v>62</v>
      </c>
      <c r="G24" s="183">
        <f t="shared" ref="G24" si="2">SUMPRODUCT(E24:F24)*C24</f>
        <v>0</v>
      </c>
      <c r="H24" s="127" t="s">
        <v>72</v>
      </c>
      <c r="I24" s="128" t="s">
        <v>230</v>
      </c>
      <c r="J24" s="128"/>
      <c r="K24" s="124"/>
    </row>
    <row r="25" spans="1:11" s="13" customFormat="1" ht="36" x14ac:dyDescent="0.2">
      <c r="A25" s="166" t="s">
        <v>217</v>
      </c>
      <c r="B25" s="167" t="s">
        <v>89</v>
      </c>
      <c r="C25" s="98">
        <v>1</v>
      </c>
      <c r="D25" s="99" t="s">
        <v>69</v>
      </c>
      <c r="E25" s="105" t="s">
        <v>62</v>
      </c>
      <c r="F25" s="131"/>
      <c r="G25" s="183">
        <f t="shared" ref="G25" si="3">SUMPRODUCT(E25:F25)*C25</f>
        <v>0</v>
      </c>
      <c r="H25" s="127" t="s">
        <v>72</v>
      </c>
      <c r="I25" s="128" t="s">
        <v>193</v>
      </c>
      <c r="J25" s="128"/>
      <c r="K25" s="124"/>
    </row>
    <row r="26" spans="1:11" s="13" customFormat="1" ht="36" x14ac:dyDescent="0.2">
      <c r="A26" s="166" t="s">
        <v>218</v>
      </c>
      <c r="B26" s="167" t="s">
        <v>90</v>
      </c>
      <c r="C26" s="98">
        <v>6</v>
      </c>
      <c r="D26" s="99" t="s">
        <v>57</v>
      </c>
      <c r="E26" s="131"/>
      <c r="F26" s="131"/>
      <c r="G26" s="183">
        <f t="shared" si="0"/>
        <v>0</v>
      </c>
      <c r="H26" s="127" t="s">
        <v>72</v>
      </c>
      <c r="I26" s="128" t="s">
        <v>201</v>
      </c>
      <c r="J26" s="128"/>
      <c r="K26" s="124"/>
    </row>
    <row r="27" spans="1:11" s="13" customFormat="1" ht="36" x14ac:dyDescent="0.2">
      <c r="A27" s="166" t="s">
        <v>220</v>
      </c>
      <c r="B27" s="161" t="s">
        <v>224</v>
      </c>
      <c r="C27" s="98">
        <v>21</v>
      </c>
      <c r="D27" s="99" t="s">
        <v>57</v>
      </c>
      <c r="E27" s="131"/>
      <c r="F27" s="131"/>
      <c r="G27" s="183">
        <f t="shared" si="0"/>
        <v>0</v>
      </c>
      <c r="H27" s="127" t="s">
        <v>72</v>
      </c>
      <c r="I27" s="128" t="s">
        <v>231</v>
      </c>
      <c r="J27" s="128"/>
      <c r="K27" s="124"/>
    </row>
    <row r="28" spans="1:11" s="13" customFormat="1" ht="36" x14ac:dyDescent="0.2">
      <c r="A28" s="166" t="s">
        <v>234</v>
      </c>
      <c r="B28" s="167" t="s">
        <v>63</v>
      </c>
      <c r="C28" s="98">
        <v>21</v>
      </c>
      <c r="D28" s="99" t="s">
        <v>57</v>
      </c>
      <c r="E28" s="105" t="s">
        <v>62</v>
      </c>
      <c r="F28" s="131"/>
      <c r="G28" s="183">
        <f t="shared" ref="G28" si="4">SUMPRODUCT(E28:F28)*C28</f>
        <v>0</v>
      </c>
      <c r="H28" s="127" t="s">
        <v>72</v>
      </c>
      <c r="I28" s="128" t="s">
        <v>231</v>
      </c>
      <c r="J28" s="128"/>
      <c r="K28" s="124"/>
    </row>
    <row r="29" spans="1:11" s="13" customFormat="1" x14ac:dyDescent="0.2">
      <c r="A29" s="100" t="s">
        <v>59</v>
      </c>
      <c r="B29" s="101" t="s">
        <v>194</v>
      </c>
      <c r="C29" s="56"/>
      <c r="D29" s="109"/>
      <c r="E29" s="105"/>
      <c r="F29" s="105"/>
      <c r="G29" s="183"/>
      <c r="H29" s="128"/>
      <c r="I29" s="128"/>
      <c r="J29" s="128"/>
      <c r="K29" s="118">
        <f>SUM(G30:G31)</f>
        <v>0</v>
      </c>
    </row>
    <row r="30" spans="1:11" s="13" customFormat="1" x14ac:dyDescent="0.2">
      <c r="A30" s="182" t="s">
        <v>153</v>
      </c>
      <c r="B30" s="184" t="s">
        <v>93</v>
      </c>
      <c r="C30" s="56">
        <v>110</v>
      </c>
      <c r="D30" s="57" t="s">
        <v>56</v>
      </c>
      <c r="E30" s="132"/>
      <c r="F30" s="132"/>
      <c r="G30" s="183">
        <f>SUMPRODUCT(E30:F30)*C30</f>
        <v>0</v>
      </c>
      <c r="H30" s="127" t="s">
        <v>73</v>
      </c>
      <c r="I30" s="128">
        <v>141257</v>
      </c>
      <c r="J30" s="159">
        <v>44743</v>
      </c>
      <c r="K30" s="124"/>
    </row>
    <row r="31" spans="1:11" s="13" customFormat="1" x14ac:dyDescent="0.2">
      <c r="A31" s="189" t="s">
        <v>154</v>
      </c>
      <c r="B31" s="190" t="s">
        <v>232</v>
      </c>
      <c r="C31" s="56">
        <v>15</v>
      </c>
      <c r="D31" s="57" t="s">
        <v>56</v>
      </c>
      <c r="E31" s="132"/>
      <c r="F31" s="132"/>
      <c r="G31" s="191">
        <f>SUMPRODUCT(E31:F31)*C31</f>
        <v>0</v>
      </c>
      <c r="H31" s="50" t="s">
        <v>73</v>
      </c>
      <c r="I31" s="154">
        <v>141216</v>
      </c>
      <c r="J31" s="159">
        <v>44743</v>
      </c>
      <c r="K31" s="124"/>
    </row>
    <row r="32" spans="1:11" s="13" customFormat="1" x14ac:dyDescent="0.2">
      <c r="A32" s="100" t="s">
        <v>60</v>
      </c>
      <c r="B32" s="101" t="s">
        <v>197</v>
      </c>
      <c r="C32" s="56"/>
      <c r="D32" s="109"/>
      <c r="E32" s="105"/>
      <c r="F32" s="105"/>
      <c r="G32" s="183"/>
      <c r="H32" s="128"/>
      <c r="I32" s="128"/>
      <c r="J32" s="128"/>
      <c r="K32" s="118">
        <f>SUM(G33:G40)</f>
        <v>0</v>
      </c>
    </row>
    <row r="33" spans="1:11" s="13" customFormat="1" ht="25.5" x14ac:dyDescent="0.2">
      <c r="A33" s="182" t="s">
        <v>195</v>
      </c>
      <c r="B33" s="161" t="s">
        <v>225</v>
      </c>
      <c r="C33" s="56">
        <v>295</v>
      </c>
      <c r="D33" s="57" t="s">
        <v>56</v>
      </c>
      <c r="E33" s="132"/>
      <c r="F33" s="131"/>
      <c r="G33" s="183">
        <f>SUMPRODUCT(E33:F33)*C33</f>
        <v>0</v>
      </c>
      <c r="H33" s="165" t="s">
        <v>73</v>
      </c>
      <c r="I33" s="128">
        <v>72430</v>
      </c>
      <c r="J33" s="159">
        <v>44743</v>
      </c>
      <c r="K33" s="124"/>
    </row>
    <row r="34" spans="1:11" s="13" customFormat="1" ht="25.5" x14ac:dyDescent="0.2">
      <c r="A34" s="182" t="s">
        <v>196</v>
      </c>
      <c r="B34" s="167" t="s">
        <v>223</v>
      </c>
      <c r="C34" s="98">
        <v>295</v>
      </c>
      <c r="D34" s="57" t="s">
        <v>56</v>
      </c>
      <c r="E34" s="132"/>
      <c r="F34" s="132"/>
      <c r="G34" s="183">
        <f t="shared" ref="G34" si="5">SUMPRODUCT(E34:F34)*C34</f>
        <v>0</v>
      </c>
      <c r="H34" s="168" t="s">
        <v>73</v>
      </c>
      <c r="I34" s="169">
        <v>71400</v>
      </c>
      <c r="J34" s="159">
        <v>44743</v>
      </c>
      <c r="K34" s="124"/>
    </row>
    <row r="35" spans="1:11" s="13" customFormat="1" x14ac:dyDescent="0.2">
      <c r="A35" s="182" t="s">
        <v>118</v>
      </c>
      <c r="B35" s="184" t="s">
        <v>202</v>
      </c>
      <c r="C35" s="56">
        <v>80</v>
      </c>
      <c r="D35" s="57" t="s">
        <v>198</v>
      </c>
      <c r="E35" s="132"/>
      <c r="F35" s="132"/>
      <c r="G35" s="183">
        <f>SUMPRODUCT(E35:F35)*C35</f>
        <v>0</v>
      </c>
      <c r="H35" s="163" t="s">
        <v>115</v>
      </c>
      <c r="I35" s="128">
        <v>94228</v>
      </c>
      <c r="J35" s="159">
        <v>44743</v>
      </c>
      <c r="K35" s="124"/>
    </row>
    <row r="36" spans="1:11" s="13" customFormat="1" ht="25.5" x14ac:dyDescent="0.2">
      <c r="A36" s="182" t="s">
        <v>121</v>
      </c>
      <c r="B36" s="161" t="s">
        <v>203</v>
      </c>
      <c r="C36" s="56">
        <v>35</v>
      </c>
      <c r="D36" s="56" t="s">
        <v>198</v>
      </c>
      <c r="E36" s="152"/>
      <c r="F36" s="152"/>
      <c r="G36" s="183">
        <f t="shared" ref="G36" si="6">SUMPRODUCT(E36:F36)*C36</f>
        <v>0</v>
      </c>
      <c r="H36" s="165" t="s">
        <v>73</v>
      </c>
      <c r="I36" s="128">
        <v>72435</v>
      </c>
      <c r="J36" s="159">
        <v>44743</v>
      </c>
      <c r="K36" s="124"/>
    </row>
    <row r="37" spans="1:11" s="13" customFormat="1" x14ac:dyDescent="0.2">
      <c r="A37" s="182" t="s">
        <v>120</v>
      </c>
      <c r="B37" s="184" t="s">
        <v>205</v>
      </c>
      <c r="C37" s="98">
        <v>95</v>
      </c>
      <c r="D37" s="99" t="s">
        <v>198</v>
      </c>
      <c r="E37" s="132"/>
      <c r="F37" s="131"/>
      <c r="G37" s="183">
        <f>SUMPRODUCT(E37:F37)*C37</f>
        <v>0</v>
      </c>
      <c r="H37" s="165" t="s">
        <v>73</v>
      </c>
      <c r="I37" s="128">
        <v>165122</v>
      </c>
      <c r="J37" s="159">
        <v>44743</v>
      </c>
      <c r="K37" s="124"/>
    </row>
    <row r="38" spans="1:11" s="13" customFormat="1" x14ac:dyDescent="0.2">
      <c r="A38" s="182" t="s">
        <v>221</v>
      </c>
      <c r="B38" s="184" t="s">
        <v>199</v>
      </c>
      <c r="C38" s="98">
        <v>30</v>
      </c>
      <c r="D38" s="99" t="s">
        <v>198</v>
      </c>
      <c r="E38" s="132"/>
      <c r="F38" s="131"/>
      <c r="G38" s="183">
        <f>SUMPRODUCT(E38:F38)*C38</f>
        <v>0</v>
      </c>
      <c r="H38" s="165" t="s">
        <v>73</v>
      </c>
      <c r="I38" s="128">
        <v>72416</v>
      </c>
      <c r="J38" s="159">
        <v>44743</v>
      </c>
      <c r="K38" s="124"/>
    </row>
    <row r="39" spans="1:11" s="13" customFormat="1" ht="36" x14ac:dyDescent="0.2">
      <c r="A39" s="182" t="s">
        <v>222</v>
      </c>
      <c r="B39" s="184" t="s">
        <v>226</v>
      </c>
      <c r="C39" s="56">
        <v>40</v>
      </c>
      <c r="D39" s="57" t="s">
        <v>96</v>
      </c>
      <c r="E39" s="105" t="s">
        <v>62</v>
      </c>
      <c r="F39" s="132"/>
      <c r="G39" s="183">
        <f>SUMPRODUCT(E39:F39)*C39</f>
        <v>0</v>
      </c>
      <c r="H39" s="127" t="s">
        <v>72</v>
      </c>
      <c r="I39" s="128" t="s">
        <v>227</v>
      </c>
      <c r="J39" s="164"/>
      <c r="K39" s="124"/>
    </row>
    <row r="40" spans="1:11" s="13" customFormat="1" x14ac:dyDescent="0.2">
      <c r="A40" s="182" t="s">
        <v>235</v>
      </c>
      <c r="B40" s="167" t="s">
        <v>204</v>
      </c>
      <c r="C40" s="98">
        <v>150</v>
      </c>
      <c r="D40" s="57" t="s">
        <v>56</v>
      </c>
      <c r="E40" s="132"/>
      <c r="F40" s="105" t="s">
        <v>62</v>
      </c>
      <c r="G40" s="183">
        <f t="shared" ref="G40" si="7">SUMPRODUCT(E40:F40)*C40</f>
        <v>0</v>
      </c>
      <c r="H40" s="165" t="s">
        <v>73</v>
      </c>
      <c r="I40" s="128">
        <v>160013</v>
      </c>
      <c r="J40" s="159">
        <v>44743</v>
      </c>
      <c r="K40" s="124"/>
    </row>
    <row r="41" spans="1:11" s="13" customFormat="1" x14ac:dyDescent="0.2">
      <c r="A41" s="100" t="s">
        <v>61</v>
      </c>
      <c r="B41" s="101" t="s">
        <v>58</v>
      </c>
      <c r="C41" s="56"/>
      <c r="D41" s="109"/>
      <c r="E41" s="105"/>
      <c r="F41" s="105"/>
      <c r="G41" s="183"/>
      <c r="H41" s="128"/>
      <c r="I41" s="128"/>
      <c r="J41" s="128"/>
      <c r="K41" s="118">
        <f>SUM(G42:G46)</f>
        <v>0</v>
      </c>
    </row>
    <row r="42" spans="1:11" s="13" customFormat="1" x14ac:dyDescent="0.2">
      <c r="A42" s="182" t="s">
        <v>82</v>
      </c>
      <c r="B42" s="184" t="s">
        <v>92</v>
      </c>
      <c r="C42" s="56">
        <v>14</v>
      </c>
      <c r="D42" s="57" t="s">
        <v>56</v>
      </c>
      <c r="E42" s="158"/>
      <c r="F42" s="158"/>
      <c r="G42" s="183">
        <f>SUMPRODUCT(E42:F42)*C42</f>
        <v>0</v>
      </c>
      <c r="H42" s="127" t="s">
        <v>73</v>
      </c>
      <c r="I42" s="128">
        <v>73070</v>
      </c>
      <c r="J42" s="159">
        <v>44743</v>
      </c>
      <c r="K42" s="124"/>
    </row>
    <row r="43" spans="1:11" s="13" customFormat="1" ht="36" x14ac:dyDescent="0.2">
      <c r="A43" s="219" t="s">
        <v>236</v>
      </c>
      <c r="B43" s="221" t="s">
        <v>298</v>
      </c>
      <c r="C43" s="56">
        <v>1</v>
      </c>
      <c r="D43" s="57" t="s">
        <v>114</v>
      </c>
      <c r="E43" s="105" t="s">
        <v>62</v>
      </c>
      <c r="F43" s="131"/>
      <c r="G43" s="220">
        <f>SUMPRODUCT(E43:F43)*C43</f>
        <v>0</v>
      </c>
      <c r="H43" s="127" t="s">
        <v>72</v>
      </c>
      <c r="I43" s="154" t="s">
        <v>299</v>
      </c>
      <c r="J43" s="115"/>
      <c r="K43" s="124"/>
    </row>
    <row r="44" spans="1:11" s="13" customFormat="1" ht="36" x14ac:dyDescent="0.2">
      <c r="A44" s="219" t="s">
        <v>282</v>
      </c>
      <c r="B44" s="221" t="s">
        <v>297</v>
      </c>
      <c r="C44" s="56">
        <v>3</v>
      </c>
      <c r="D44" s="57" t="s">
        <v>56</v>
      </c>
      <c r="E44" s="131"/>
      <c r="F44" s="131"/>
      <c r="G44" s="220">
        <f>SUMPRODUCT(E44:F44)*C44</f>
        <v>0</v>
      </c>
      <c r="H44" s="127" t="s">
        <v>72</v>
      </c>
      <c r="I44" s="154" t="s">
        <v>299</v>
      </c>
      <c r="J44" s="115"/>
      <c r="K44" s="124"/>
    </row>
    <row r="45" spans="1:11" s="13" customFormat="1" ht="25.5" x14ac:dyDescent="0.2">
      <c r="A45" s="219" t="s">
        <v>283</v>
      </c>
      <c r="B45" s="221" t="s">
        <v>300</v>
      </c>
      <c r="C45" s="56">
        <v>3</v>
      </c>
      <c r="D45" s="57" t="s">
        <v>56</v>
      </c>
      <c r="E45" s="131"/>
      <c r="F45" s="131"/>
      <c r="G45" s="220">
        <f>SUMPRODUCT(E45:F45)*C45</f>
        <v>0</v>
      </c>
      <c r="H45" s="127" t="s">
        <v>73</v>
      </c>
      <c r="I45" s="154">
        <v>131103</v>
      </c>
      <c r="J45" s="115"/>
      <c r="K45" s="124"/>
    </row>
    <row r="46" spans="1:11" s="13" customFormat="1" ht="36" x14ac:dyDescent="0.2">
      <c r="A46" s="219" t="s">
        <v>284</v>
      </c>
      <c r="B46" s="184" t="s">
        <v>64</v>
      </c>
      <c r="C46" s="56">
        <v>295</v>
      </c>
      <c r="D46" s="57" t="s">
        <v>56</v>
      </c>
      <c r="E46" s="131"/>
      <c r="F46" s="131"/>
      <c r="G46" s="183">
        <f>SUMPRODUCT(E46:F46)*C46</f>
        <v>0</v>
      </c>
      <c r="H46" s="127" t="s">
        <v>72</v>
      </c>
      <c r="I46" s="154" t="s">
        <v>228</v>
      </c>
      <c r="J46" s="115"/>
      <c r="K46" s="124"/>
    </row>
    <row r="47" spans="1:11" x14ac:dyDescent="0.2">
      <c r="A47" s="42"/>
      <c r="B47" s="233" t="s">
        <v>83</v>
      </c>
      <c r="C47" s="233"/>
      <c r="D47" s="233"/>
      <c r="E47" s="107">
        <f>SUMPRODUCT(E17:E46,$C17:$C46)</f>
        <v>0</v>
      </c>
      <c r="F47" s="107">
        <f>SUMPRODUCT(F17:F46,$C17:$C46)</f>
        <v>0</v>
      </c>
      <c r="G47" s="15">
        <f>SUM(G17:G46)</f>
        <v>0</v>
      </c>
      <c r="H47" s="48"/>
      <c r="I47" s="116"/>
      <c r="J47" s="116"/>
    </row>
    <row r="48" spans="1:11" x14ac:dyDescent="0.2">
      <c r="A48" s="43" t="s">
        <v>75</v>
      </c>
      <c r="B48" s="44" t="s">
        <v>76</v>
      </c>
      <c r="C48" s="45"/>
      <c r="D48" s="46"/>
      <c r="E48" s="103"/>
      <c r="F48" s="103"/>
      <c r="G48" s="47"/>
      <c r="H48" s="49"/>
      <c r="I48" s="113"/>
      <c r="J48" s="113"/>
    </row>
    <row r="49" spans="1:11" s="13" customFormat="1" x14ac:dyDescent="0.2">
      <c r="A49" s="100" t="s">
        <v>55</v>
      </c>
      <c r="B49" s="101" t="s">
        <v>94</v>
      </c>
      <c r="C49" s="56"/>
      <c r="D49" s="57"/>
      <c r="E49" s="105"/>
      <c r="F49" s="105"/>
      <c r="G49" s="193"/>
      <c r="H49" s="127"/>
      <c r="I49" s="128"/>
      <c r="J49" s="128"/>
      <c r="K49" s="118">
        <f>SUM(G50:G74)</f>
        <v>0</v>
      </c>
    </row>
    <row r="50" spans="1:11" x14ac:dyDescent="0.2">
      <c r="A50" s="192" t="s">
        <v>78</v>
      </c>
      <c r="B50" s="194" t="s">
        <v>95</v>
      </c>
      <c r="C50" s="56">
        <v>100</v>
      </c>
      <c r="D50" s="57" t="s">
        <v>96</v>
      </c>
      <c r="E50" s="132"/>
      <c r="F50" s="132"/>
      <c r="G50" s="193">
        <f t="shared" ref="G50:G74" si="8">SUMPRODUCT(E50:F50)*C50</f>
        <v>0</v>
      </c>
      <c r="H50" s="50" t="s">
        <v>115</v>
      </c>
      <c r="I50" s="154">
        <v>91927</v>
      </c>
      <c r="J50" s="159">
        <v>44713</v>
      </c>
    </row>
    <row r="51" spans="1:11" s="13" customFormat="1" x14ac:dyDescent="0.2">
      <c r="A51" s="192" t="s">
        <v>79</v>
      </c>
      <c r="B51" s="194" t="s">
        <v>97</v>
      </c>
      <c r="C51" s="56">
        <v>200</v>
      </c>
      <c r="D51" s="57" t="s">
        <v>96</v>
      </c>
      <c r="E51" s="132"/>
      <c r="F51" s="132"/>
      <c r="G51" s="193">
        <f t="shared" si="8"/>
        <v>0</v>
      </c>
      <c r="H51" s="196" t="s">
        <v>115</v>
      </c>
      <c r="I51" s="128">
        <v>98295</v>
      </c>
      <c r="J51" s="159">
        <v>44713</v>
      </c>
      <c r="K51" s="124"/>
    </row>
    <row r="52" spans="1:11" s="13" customFormat="1" ht="63.75" x14ac:dyDescent="0.2">
      <c r="A52" s="192" t="s">
        <v>80</v>
      </c>
      <c r="B52" s="194" t="s">
        <v>98</v>
      </c>
      <c r="C52" s="56">
        <v>1</v>
      </c>
      <c r="D52" s="57" t="s">
        <v>114</v>
      </c>
      <c r="E52" s="132"/>
      <c r="F52" s="132"/>
      <c r="G52" s="193">
        <f t="shared" si="8"/>
        <v>0</v>
      </c>
      <c r="H52" s="196" t="s">
        <v>116</v>
      </c>
      <c r="I52" s="128" t="s">
        <v>117</v>
      </c>
      <c r="J52" s="159">
        <v>44652</v>
      </c>
      <c r="K52" s="124"/>
    </row>
    <row r="53" spans="1:11" s="13" customFormat="1" ht="24" x14ac:dyDescent="0.2">
      <c r="A53" s="192" t="s">
        <v>81</v>
      </c>
      <c r="B53" s="194" t="s">
        <v>99</v>
      </c>
      <c r="C53" s="56">
        <v>4</v>
      </c>
      <c r="D53" s="57" t="s">
        <v>114</v>
      </c>
      <c r="E53" s="132"/>
      <c r="F53" s="132"/>
      <c r="G53" s="193">
        <f t="shared" si="8"/>
        <v>0</v>
      </c>
      <c r="H53" s="206" t="s">
        <v>116</v>
      </c>
      <c r="I53" s="154" t="s">
        <v>118</v>
      </c>
      <c r="J53" s="159">
        <v>44652</v>
      </c>
      <c r="K53" s="124"/>
    </row>
    <row r="54" spans="1:11" ht="25.5" x14ac:dyDescent="0.2">
      <c r="A54" s="215" t="s">
        <v>91</v>
      </c>
      <c r="B54" s="216" t="s">
        <v>100</v>
      </c>
      <c r="C54" s="210">
        <v>2</v>
      </c>
      <c r="D54" s="211" t="s">
        <v>114</v>
      </c>
      <c r="E54" s="132"/>
      <c r="F54" s="132"/>
      <c r="G54" s="212">
        <f t="shared" si="8"/>
        <v>0</v>
      </c>
      <c r="H54" s="217" t="s">
        <v>116</v>
      </c>
      <c r="I54" s="214" t="s">
        <v>119</v>
      </c>
      <c r="J54" s="218">
        <v>44652</v>
      </c>
    </row>
    <row r="55" spans="1:11" s="13" customFormat="1" ht="24" x14ac:dyDescent="0.2">
      <c r="A55" s="192" t="s">
        <v>127</v>
      </c>
      <c r="B55" s="194" t="s">
        <v>101</v>
      </c>
      <c r="C55" s="56">
        <v>3</v>
      </c>
      <c r="D55" s="57" t="s">
        <v>114</v>
      </c>
      <c r="E55" s="132"/>
      <c r="F55" s="132"/>
      <c r="G55" s="193">
        <f t="shared" si="8"/>
        <v>0</v>
      </c>
      <c r="H55" s="50" t="s">
        <v>116</v>
      </c>
      <c r="I55" s="154" t="s">
        <v>120</v>
      </c>
      <c r="J55" s="159">
        <v>44652</v>
      </c>
      <c r="K55" s="124"/>
    </row>
    <row r="56" spans="1:11" s="13" customFormat="1" ht="24" x14ac:dyDescent="0.2">
      <c r="A56" s="192" t="s">
        <v>139</v>
      </c>
      <c r="B56" s="194" t="s">
        <v>102</v>
      </c>
      <c r="C56" s="56">
        <v>3</v>
      </c>
      <c r="D56" s="57" t="s">
        <v>114</v>
      </c>
      <c r="E56" s="132"/>
      <c r="F56" s="132"/>
      <c r="G56" s="193">
        <f t="shared" si="8"/>
        <v>0</v>
      </c>
      <c r="H56" s="50" t="s">
        <v>116</v>
      </c>
      <c r="I56" s="154" t="s">
        <v>121</v>
      </c>
      <c r="J56" s="159">
        <v>44652</v>
      </c>
      <c r="K56" s="124"/>
    </row>
    <row r="57" spans="1:11" s="13" customFormat="1" ht="51" x14ac:dyDescent="0.2">
      <c r="A57" s="192" t="s">
        <v>129</v>
      </c>
      <c r="B57" s="194" t="s">
        <v>103</v>
      </c>
      <c r="C57" s="56">
        <v>2</v>
      </c>
      <c r="D57" s="57" t="s">
        <v>114</v>
      </c>
      <c r="E57" s="132"/>
      <c r="F57" s="132"/>
      <c r="G57" s="193">
        <f t="shared" si="8"/>
        <v>0</v>
      </c>
      <c r="H57" s="206" t="s">
        <v>116</v>
      </c>
      <c r="I57" s="154" t="s">
        <v>122</v>
      </c>
      <c r="J57" s="159">
        <v>44652</v>
      </c>
      <c r="K57" s="124"/>
    </row>
    <row r="58" spans="1:11" ht="38.25" x14ac:dyDescent="0.2">
      <c r="A58" s="192" t="s">
        <v>140</v>
      </c>
      <c r="B58" s="194" t="s">
        <v>104</v>
      </c>
      <c r="C58" s="56">
        <v>6</v>
      </c>
      <c r="D58" s="57" t="s">
        <v>114</v>
      </c>
      <c r="E58" s="132"/>
      <c r="F58" s="132"/>
      <c r="G58" s="193">
        <f t="shared" si="8"/>
        <v>0</v>
      </c>
      <c r="H58" s="50" t="s">
        <v>116</v>
      </c>
      <c r="I58" s="154" t="s">
        <v>123</v>
      </c>
      <c r="J58" s="159">
        <v>44652</v>
      </c>
    </row>
    <row r="59" spans="1:11" s="13" customFormat="1" x14ac:dyDescent="0.2">
      <c r="A59" s="192" t="s">
        <v>130</v>
      </c>
      <c r="B59" s="194" t="s">
        <v>105</v>
      </c>
      <c r="C59" s="56">
        <v>10</v>
      </c>
      <c r="D59" s="57" t="s">
        <v>114</v>
      </c>
      <c r="E59" s="132"/>
      <c r="F59" s="132"/>
      <c r="G59" s="193">
        <f t="shared" si="8"/>
        <v>0</v>
      </c>
      <c r="H59" s="196" t="s">
        <v>124</v>
      </c>
      <c r="I59" s="128">
        <v>9534</v>
      </c>
      <c r="J59" s="208"/>
      <c r="K59" s="124"/>
    </row>
    <row r="60" spans="1:11" s="13" customFormat="1" ht="24" x14ac:dyDescent="0.2">
      <c r="A60" s="192" t="s">
        <v>141</v>
      </c>
      <c r="B60" s="194" t="s">
        <v>106</v>
      </c>
      <c r="C60" s="56">
        <v>10</v>
      </c>
      <c r="D60" s="57" t="s">
        <v>114</v>
      </c>
      <c r="E60" s="132"/>
      <c r="F60" s="132"/>
      <c r="G60" s="193">
        <f t="shared" si="8"/>
        <v>0</v>
      </c>
      <c r="H60" s="50" t="s">
        <v>116</v>
      </c>
      <c r="I60" s="154" t="s">
        <v>125</v>
      </c>
      <c r="J60" s="159">
        <v>44652</v>
      </c>
      <c r="K60" s="124"/>
    </row>
    <row r="61" spans="1:11" s="13" customFormat="1" ht="25.5" x14ac:dyDescent="0.2">
      <c r="A61" s="192" t="s">
        <v>142</v>
      </c>
      <c r="B61" s="201" t="s">
        <v>276</v>
      </c>
      <c r="C61" s="56">
        <v>12</v>
      </c>
      <c r="D61" s="57" t="s">
        <v>96</v>
      </c>
      <c r="E61" s="132"/>
      <c r="F61" s="132"/>
      <c r="G61" s="193">
        <f t="shared" si="8"/>
        <v>0</v>
      </c>
      <c r="H61" s="206" t="s">
        <v>116</v>
      </c>
      <c r="I61" s="154" t="s">
        <v>126</v>
      </c>
      <c r="J61" s="159">
        <v>44652</v>
      </c>
      <c r="K61" s="124"/>
    </row>
    <row r="62" spans="1:11" ht="25.5" x14ac:dyDescent="0.2">
      <c r="A62" s="192" t="s">
        <v>143</v>
      </c>
      <c r="B62" s="194" t="s">
        <v>107</v>
      </c>
      <c r="C62" s="56">
        <v>6</v>
      </c>
      <c r="D62" s="57" t="s">
        <v>96</v>
      </c>
      <c r="E62" s="132"/>
      <c r="F62" s="132"/>
      <c r="G62" s="193">
        <f t="shared" si="8"/>
        <v>0</v>
      </c>
      <c r="H62" s="50" t="s">
        <v>116</v>
      </c>
      <c r="I62" s="154" t="s">
        <v>127</v>
      </c>
      <c r="J62" s="159">
        <v>44652</v>
      </c>
    </row>
    <row r="63" spans="1:11" s="13" customFormat="1" ht="25.5" x14ac:dyDescent="0.2">
      <c r="A63" s="192" t="s">
        <v>144</v>
      </c>
      <c r="B63" s="201" t="s">
        <v>277</v>
      </c>
      <c r="C63" s="56">
        <v>18</v>
      </c>
      <c r="D63" s="57" t="s">
        <v>96</v>
      </c>
      <c r="E63" s="132"/>
      <c r="F63" s="132"/>
      <c r="G63" s="193">
        <f t="shared" si="8"/>
        <v>0</v>
      </c>
      <c r="H63" s="196" t="s">
        <v>116</v>
      </c>
      <c r="I63" s="128" t="s">
        <v>128</v>
      </c>
      <c r="J63" s="159">
        <v>44652</v>
      </c>
      <c r="K63" s="124"/>
    </row>
    <row r="64" spans="1:11" s="13" customFormat="1" ht="24" x14ac:dyDescent="0.2">
      <c r="A64" s="192" t="s">
        <v>131</v>
      </c>
      <c r="B64" s="201" t="s">
        <v>267</v>
      </c>
      <c r="C64" s="56">
        <v>8</v>
      </c>
      <c r="D64" s="57" t="s">
        <v>114</v>
      </c>
      <c r="E64" s="132"/>
      <c r="F64" s="132"/>
      <c r="G64" s="193">
        <f t="shared" si="8"/>
        <v>0</v>
      </c>
      <c r="H64" s="50" t="s">
        <v>116</v>
      </c>
      <c r="I64" s="154" t="s">
        <v>129</v>
      </c>
      <c r="J64" s="159">
        <v>44652</v>
      </c>
      <c r="K64" s="124"/>
    </row>
    <row r="65" spans="1:11" s="13" customFormat="1" ht="25.5" x14ac:dyDescent="0.2">
      <c r="A65" s="223" t="s">
        <v>145</v>
      </c>
      <c r="B65" s="201" t="s">
        <v>262</v>
      </c>
      <c r="C65" s="56">
        <v>4</v>
      </c>
      <c r="D65" s="57" t="s">
        <v>114</v>
      </c>
      <c r="E65" s="132"/>
      <c r="F65" s="132"/>
      <c r="G65" s="225">
        <f t="shared" si="8"/>
        <v>0</v>
      </c>
      <c r="H65" s="206" t="s">
        <v>116</v>
      </c>
      <c r="I65" s="154" t="s">
        <v>130</v>
      </c>
      <c r="J65" s="159">
        <v>44652</v>
      </c>
      <c r="K65" s="124"/>
    </row>
    <row r="66" spans="1:11" ht="25.5" x14ac:dyDescent="0.2">
      <c r="A66" s="223" t="s">
        <v>146</v>
      </c>
      <c r="B66" s="201" t="s">
        <v>266</v>
      </c>
      <c r="C66" s="56">
        <v>12</v>
      </c>
      <c r="D66" s="57" t="s">
        <v>114</v>
      </c>
      <c r="E66" s="132"/>
      <c r="F66" s="132"/>
      <c r="G66" s="225">
        <f t="shared" si="8"/>
        <v>0</v>
      </c>
      <c r="H66" s="50" t="s">
        <v>116</v>
      </c>
      <c r="I66" s="154" t="s">
        <v>131</v>
      </c>
      <c r="J66" s="159">
        <v>44652</v>
      </c>
    </row>
    <row r="67" spans="1:11" s="13" customFormat="1" ht="25.5" x14ac:dyDescent="0.2">
      <c r="A67" s="223" t="s">
        <v>147</v>
      </c>
      <c r="B67" s="224" t="s">
        <v>108</v>
      </c>
      <c r="C67" s="56">
        <v>6</v>
      </c>
      <c r="D67" s="57" t="s">
        <v>114</v>
      </c>
      <c r="E67" s="132"/>
      <c r="F67" s="132"/>
      <c r="G67" s="225">
        <f t="shared" si="8"/>
        <v>0</v>
      </c>
      <c r="H67" s="50" t="s">
        <v>116</v>
      </c>
      <c r="I67" s="154" t="s">
        <v>132</v>
      </c>
      <c r="J67" s="159">
        <v>44652</v>
      </c>
      <c r="K67" s="124"/>
    </row>
    <row r="68" spans="1:11" s="13" customFormat="1" ht="25.5" x14ac:dyDescent="0.2">
      <c r="A68" s="192" t="s">
        <v>148</v>
      </c>
      <c r="B68" s="194" t="s">
        <v>109</v>
      </c>
      <c r="C68" s="56">
        <v>4</v>
      </c>
      <c r="D68" s="57" t="s">
        <v>114</v>
      </c>
      <c r="E68" s="132"/>
      <c r="F68" s="132"/>
      <c r="G68" s="193">
        <f t="shared" si="8"/>
        <v>0</v>
      </c>
      <c r="H68" s="50" t="s">
        <v>116</v>
      </c>
      <c r="I68" s="154" t="s">
        <v>133</v>
      </c>
      <c r="J68" s="159">
        <v>44652</v>
      </c>
      <c r="K68" s="124"/>
    </row>
    <row r="69" spans="1:11" s="13" customFormat="1" ht="38.25" x14ac:dyDescent="0.2">
      <c r="A69" s="192" t="s">
        <v>149</v>
      </c>
      <c r="B69" s="201" t="s">
        <v>270</v>
      </c>
      <c r="C69" s="56">
        <v>8</v>
      </c>
      <c r="D69" s="57" t="s">
        <v>114</v>
      </c>
      <c r="E69" s="132"/>
      <c r="F69" s="132"/>
      <c r="G69" s="193">
        <f t="shared" si="8"/>
        <v>0</v>
      </c>
      <c r="H69" s="206" t="s">
        <v>116</v>
      </c>
      <c r="I69" s="154" t="s">
        <v>134</v>
      </c>
      <c r="J69" s="159">
        <v>44652</v>
      </c>
      <c r="K69" s="124"/>
    </row>
    <row r="70" spans="1:11" ht="25.5" x14ac:dyDescent="0.2">
      <c r="A70" s="192" t="s">
        <v>150</v>
      </c>
      <c r="B70" s="194" t="s">
        <v>110</v>
      </c>
      <c r="C70" s="56">
        <v>3</v>
      </c>
      <c r="D70" s="57" t="s">
        <v>114</v>
      </c>
      <c r="E70" s="132"/>
      <c r="F70" s="132"/>
      <c r="G70" s="193">
        <f t="shared" si="8"/>
        <v>0</v>
      </c>
      <c r="H70" s="50" t="s">
        <v>116</v>
      </c>
      <c r="I70" s="154" t="s">
        <v>80</v>
      </c>
      <c r="J70" s="159">
        <v>44652</v>
      </c>
    </row>
    <row r="71" spans="1:11" s="13" customFormat="1" ht="25.5" x14ac:dyDescent="0.2">
      <c r="A71" s="192" t="s">
        <v>132</v>
      </c>
      <c r="B71" s="194" t="s">
        <v>111</v>
      </c>
      <c r="C71" s="56">
        <v>3</v>
      </c>
      <c r="D71" s="57" t="s">
        <v>114</v>
      </c>
      <c r="E71" s="132"/>
      <c r="F71" s="132"/>
      <c r="G71" s="193">
        <f t="shared" si="8"/>
        <v>0</v>
      </c>
      <c r="H71" s="196" t="s">
        <v>116</v>
      </c>
      <c r="I71" s="128" t="s">
        <v>127</v>
      </c>
      <c r="J71" s="159">
        <v>44652</v>
      </c>
      <c r="K71" s="124"/>
    </row>
    <row r="72" spans="1:11" s="13" customFormat="1" ht="25.5" x14ac:dyDescent="0.2">
      <c r="A72" s="215" t="s">
        <v>151</v>
      </c>
      <c r="B72" s="216" t="s">
        <v>112</v>
      </c>
      <c r="C72" s="210">
        <v>5</v>
      </c>
      <c r="D72" s="211" t="s">
        <v>114</v>
      </c>
      <c r="E72" s="132"/>
      <c r="F72" s="132"/>
      <c r="G72" s="212">
        <f t="shared" si="8"/>
        <v>0</v>
      </c>
      <c r="H72" s="217" t="s">
        <v>116</v>
      </c>
      <c r="I72" s="214" t="s">
        <v>135</v>
      </c>
      <c r="J72" s="218">
        <v>44652</v>
      </c>
      <c r="K72" s="124"/>
    </row>
    <row r="73" spans="1:11" s="13" customFormat="1" ht="25.5" x14ac:dyDescent="0.2">
      <c r="A73" s="192" t="s">
        <v>133</v>
      </c>
      <c r="B73" s="201" t="s">
        <v>269</v>
      </c>
      <c r="C73" s="56">
        <v>6</v>
      </c>
      <c r="D73" s="57" t="s">
        <v>114</v>
      </c>
      <c r="E73" s="132"/>
      <c r="F73" s="132"/>
      <c r="G73" s="193">
        <f t="shared" si="8"/>
        <v>0</v>
      </c>
      <c r="H73" s="206" t="s">
        <v>116</v>
      </c>
      <c r="I73" s="154" t="s">
        <v>136</v>
      </c>
      <c r="J73" s="159">
        <v>44652</v>
      </c>
      <c r="K73" s="124"/>
    </row>
    <row r="74" spans="1:11" ht="25.5" x14ac:dyDescent="0.2">
      <c r="A74" s="192" t="s">
        <v>152</v>
      </c>
      <c r="B74" s="194" t="s">
        <v>113</v>
      </c>
      <c r="C74" s="56">
        <v>4</v>
      </c>
      <c r="D74" s="57" t="s">
        <v>114</v>
      </c>
      <c r="E74" s="132"/>
      <c r="F74" s="132"/>
      <c r="G74" s="193">
        <f t="shared" si="8"/>
        <v>0</v>
      </c>
      <c r="H74" s="50" t="s">
        <v>116</v>
      </c>
      <c r="I74" s="154" t="s">
        <v>137</v>
      </c>
      <c r="J74" s="159">
        <v>44652</v>
      </c>
    </row>
    <row r="75" spans="1:11" s="13" customFormat="1" x14ac:dyDescent="0.2">
      <c r="A75" s="42" t="s">
        <v>59</v>
      </c>
      <c r="B75" s="209" t="s">
        <v>138</v>
      </c>
      <c r="C75" s="210"/>
      <c r="D75" s="211"/>
      <c r="E75" s="106"/>
      <c r="F75" s="106"/>
      <c r="G75" s="212"/>
      <c r="H75" s="213"/>
      <c r="I75" s="214"/>
      <c r="J75" s="214"/>
      <c r="K75" s="118">
        <f>SUM(G76:G82)</f>
        <v>0</v>
      </c>
    </row>
    <row r="76" spans="1:11" s="13" customFormat="1" ht="24" x14ac:dyDescent="0.2">
      <c r="A76" s="192" t="s">
        <v>153</v>
      </c>
      <c r="B76" s="194" t="s">
        <v>156</v>
      </c>
      <c r="C76" s="56">
        <v>200</v>
      </c>
      <c r="D76" s="57" t="s">
        <v>96</v>
      </c>
      <c r="E76" s="132"/>
      <c r="F76" s="132"/>
      <c r="G76" s="193">
        <f t="shared" ref="G76:G82" si="9">SUMPRODUCT(E76:F76)*C76</f>
        <v>0</v>
      </c>
      <c r="H76" s="50" t="s">
        <v>116</v>
      </c>
      <c r="I76" s="154" t="s">
        <v>167</v>
      </c>
      <c r="J76" s="159">
        <v>44652</v>
      </c>
      <c r="K76" s="124"/>
    </row>
    <row r="77" spans="1:11" s="13" customFormat="1" ht="51" x14ac:dyDescent="0.2">
      <c r="A77" s="192" t="s">
        <v>154</v>
      </c>
      <c r="B77" s="194" t="s">
        <v>157</v>
      </c>
      <c r="C77" s="56">
        <v>50</v>
      </c>
      <c r="D77" s="57" t="s">
        <v>114</v>
      </c>
      <c r="E77" s="132"/>
      <c r="F77" s="132"/>
      <c r="G77" s="193">
        <f t="shared" si="9"/>
        <v>0</v>
      </c>
      <c r="H77" s="206" t="s">
        <v>116</v>
      </c>
      <c r="I77" s="154" t="s">
        <v>168</v>
      </c>
      <c r="J77" s="159">
        <v>44652</v>
      </c>
      <c r="K77" s="124"/>
    </row>
    <row r="78" spans="1:11" ht="63.75" x14ac:dyDescent="0.2">
      <c r="A78" s="192" t="s">
        <v>155</v>
      </c>
      <c r="B78" s="194" t="s">
        <v>158</v>
      </c>
      <c r="C78" s="56">
        <v>70</v>
      </c>
      <c r="D78" s="57" t="s">
        <v>114</v>
      </c>
      <c r="E78" s="132"/>
      <c r="F78" s="132"/>
      <c r="G78" s="193">
        <f t="shared" si="9"/>
        <v>0</v>
      </c>
      <c r="H78" s="50" t="s">
        <v>116</v>
      </c>
      <c r="I78" s="154" t="s">
        <v>169</v>
      </c>
      <c r="J78" s="159">
        <v>44652</v>
      </c>
    </row>
    <row r="79" spans="1:11" s="13" customFormat="1" ht="24" x14ac:dyDescent="0.2">
      <c r="A79" s="192" t="s">
        <v>163</v>
      </c>
      <c r="B79" s="194" t="s">
        <v>159</v>
      </c>
      <c r="C79" s="56">
        <v>60</v>
      </c>
      <c r="D79" s="57" t="s">
        <v>114</v>
      </c>
      <c r="E79" s="132"/>
      <c r="F79" s="132"/>
      <c r="G79" s="193">
        <f t="shared" si="9"/>
        <v>0</v>
      </c>
      <c r="H79" s="196" t="s">
        <v>116</v>
      </c>
      <c r="I79" s="128" t="s">
        <v>170</v>
      </c>
      <c r="J79" s="159">
        <v>44652</v>
      </c>
      <c r="K79" s="124"/>
    </row>
    <row r="80" spans="1:11" s="13" customFormat="1" ht="24" x14ac:dyDescent="0.2">
      <c r="A80" s="192" t="s">
        <v>164</v>
      </c>
      <c r="B80" s="194" t="s">
        <v>160</v>
      </c>
      <c r="C80" s="56">
        <v>60</v>
      </c>
      <c r="D80" s="57" t="s">
        <v>114</v>
      </c>
      <c r="E80" s="132"/>
      <c r="F80" s="132"/>
      <c r="G80" s="193">
        <f t="shared" si="9"/>
        <v>0</v>
      </c>
      <c r="H80" s="50" t="s">
        <v>116</v>
      </c>
      <c r="I80" s="154" t="s">
        <v>171</v>
      </c>
      <c r="J80" s="159">
        <v>44652</v>
      </c>
      <c r="K80" s="124"/>
    </row>
    <row r="81" spans="1:11" s="13" customFormat="1" ht="25.5" x14ac:dyDescent="0.2">
      <c r="A81" s="192" t="s">
        <v>165</v>
      </c>
      <c r="B81" s="194" t="s">
        <v>161</v>
      </c>
      <c r="C81" s="56">
        <v>60</v>
      </c>
      <c r="D81" s="57" t="s">
        <v>114</v>
      </c>
      <c r="E81" s="106" t="s">
        <v>62</v>
      </c>
      <c r="F81" s="132"/>
      <c r="G81" s="193">
        <f t="shared" si="9"/>
        <v>0</v>
      </c>
      <c r="H81" s="127" t="s">
        <v>172</v>
      </c>
      <c r="I81" s="128"/>
      <c r="J81" s="197">
        <v>44652</v>
      </c>
      <c r="K81" s="124"/>
    </row>
    <row r="82" spans="1:11" ht="25.5" x14ac:dyDescent="0.2">
      <c r="A82" s="192" t="s">
        <v>166</v>
      </c>
      <c r="B82" s="194" t="s">
        <v>162</v>
      </c>
      <c r="C82" s="56">
        <v>1</v>
      </c>
      <c r="D82" s="57" t="s">
        <v>114</v>
      </c>
      <c r="E82" s="132"/>
      <c r="F82" s="132"/>
      <c r="G82" s="193">
        <f t="shared" si="9"/>
        <v>0</v>
      </c>
      <c r="H82" s="50" t="s">
        <v>116</v>
      </c>
      <c r="I82" s="154" t="s">
        <v>173</v>
      </c>
      <c r="J82" s="159">
        <v>44652</v>
      </c>
    </row>
    <row r="83" spans="1:11" s="13" customFormat="1" x14ac:dyDescent="0.2">
      <c r="A83" s="100" t="s">
        <v>60</v>
      </c>
      <c r="B83" s="101" t="s">
        <v>174</v>
      </c>
      <c r="C83" s="56"/>
      <c r="D83" s="57"/>
      <c r="E83" s="106"/>
      <c r="F83" s="106"/>
      <c r="G83" s="222"/>
      <c r="H83" s="127"/>
      <c r="I83" s="128"/>
      <c r="J83" s="154"/>
      <c r="K83" s="118">
        <f>SUM(G84:G88)</f>
        <v>0</v>
      </c>
    </row>
    <row r="84" spans="1:11" s="13" customFormat="1" x14ac:dyDescent="0.2">
      <c r="A84" s="192" t="s">
        <v>195</v>
      </c>
      <c r="B84" s="194" t="s">
        <v>97</v>
      </c>
      <c r="C84" s="56">
        <v>20</v>
      </c>
      <c r="D84" s="57" t="s">
        <v>96</v>
      </c>
      <c r="E84" s="132"/>
      <c r="F84" s="132"/>
      <c r="G84" s="193">
        <f>SUMPRODUCT(E84:F84)*C84</f>
        <v>0</v>
      </c>
      <c r="H84" s="50" t="s">
        <v>115</v>
      </c>
      <c r="I84" s="154">
        <v>98295</v>
      </c>
      <c r="J84" s="159">
        <v>44713</v>
      </c>
      <c r="K84" s="124"/>
    </row>
    <row r="85" spans="1:11" s="13" customFormat="1" ht="25.5" x14ac:dyDescent="0.2">
      <c r="A85" s="192" t="s">
        <v>196</v>
      </c>
      <c r="B85" s="194" t="s">
        <v>175</v>
      </c>
      <c r="C85" s="56">
        <v>8</v>
      </c>
      <c r="D85" s="57" t="s">
        <v>96</v>
      </c>
      <c r="E85" s="132"/>
      <c r="F85" s="132"/>
      <c r="G85" s="193">
        <f>SUMPRODUCT(E85:F85)*C85</f>
        <v>0</v>
      </c>
      <c r="H85" s="206" t="s">
        <v>116</v>
      </c>
      <c r="I85" s="207">
        <v>1217</v>
      </c>
      <c r="J85" s="159">
        <v>44652</v>
      </c>
      <c r="K85" s="124"/>
    </row>
    <row r="86" spans="1:11" x14ac:dyDescent="0.2">
      <c r="A86" s="192" t="s">
        <v>118</v>
      </c>
      <c r="B86" s="194" t="s">
        <v>176</v>
      </c>
      <c r="C86" s="56">
        <v>3</v>
      </c>
      <c r="D86" s="57" t="s">
        <v>114</v>
      </c>
      <c r="E86" s="132"/>
      <c r="F86" s="132"/>
      <c r="G86" s="193">
        <f>SUMPRODUCT(E86:F86)*C86</f>
        <v>0</v>
      </c>
      <c r="H86" s="196" t="s">
        <v>115</v>
      </c>
      <c r="I86" s="128">
        <v>95778</v>
      </c>
      <c r="J86" s="197">
        <v>44713</v>
      </c>
    </row>
    <row r="87" spans="1:11" s="13" customFormat="1" ht="24" x14ac:dyDescent="0.2">
      <c r="A87" s="192" t="s">
        <v>121</v>
      </c>
      <c r="B87" s="194" t="s">
        <v>177</v>
      </c>
      <c r="C87" s="56">
        <v>1</v>
      </c>
      <c r="D87" s="57" t="s">
        <v>114</v>
      </c>
      <c r="E87" s="132"/>
      <c r="F87" s="132"/>
      <c r="G87" s="193">
        <f>SUMPRODUCT(E87:F87)*C87</f>
        <v>0</v>
      </c>
      <c r="H87" s="196" t="s">
        <v>116</v>
      </c>
      <c r="I87" s="128" t="s">
        <v>178</v>
      </c>
      <c r="J87" s="197">
        <v>44652</v>
      </c>
      <c r="K87" s="124"/>
    </row>
    <row r="88" spans="1:11" s="13" customFormat="1" ht="24" x14ac:dyDescent="0.2">
      <c r="A88" s="192" t="s">
        <v>120</v>
      </c>
      <c r="B88" s="194" t="s">
        <v>106</v>
      </c>
      <c r="C88" s="56">
        <v>1</v>
      </c>
      <c r="D88" s="57" t="s">
        <v>114</v>
      </c>
      <c r="E88" s="132"/>
      <c r="F88" s="132"/>
      <c r="G88" s="193">
        <f>SUMPRODUCT(E88:F88)*C88</f>
        <v>0</v>
      </c>
      <c r="H88" s="196" t="s">
        <v>116</v>
      </c>
      <c r="I88" s="128" t="s">
        <v>125</v>
      </c>
      <c r="J88" s="197">
        <v>44652</v>
      </c>
      <c r="K88" s="124"/>
    </row>
    <row r="89" spans="1:11" s="13" customFormat="1" x14ac:dyDescent="0.2">
      <c r="A89" s="100" t="s">
        <v>61</v>
      </c>
      <c r="B89" s="198" t="s">
        <v>253</v>
      </c>
      <c r="C89" s="56"/>
      <c r="D89" s="57"/>
      <c r="E89" s="106"/>
      <c r="F89" s="106"/>
      <c r="G89" s="193"/>
      <c r="H89" s="127"/>
      <c r="I89" s="128"/>
      <c r="J89" s="128"/>
      <c r="K89" s="118">
        <f>SUM(G90:G106)</f>
        <v>0</v>
      </c>
    </row>
    <row r="90" spans="1:11" s="13" customFormat="1" x14ac:dyDescent="0.2">
      <c r="A90" s="192" t="s">
        <v>82</v>
      </c>
      <c r="B90" s="199" t="s">
        <v>97</v>
      </c>
      <c r="C90" s="56">
        <v>200</v>
      </c>
      <c r="D90" s="57" t="s">
        <v>96</v>
      </c>
      <c r="E90" s="132"/>
      <c r="F90" s="132"/>
      <c r="G90" s="193">
        <f t="shared" ref="G90:G106" si="10">SUMPRODUCT(E90:F90)*C90</f>
        <v>0</v>
      </c>
      <c r="H90" s="50" t="s">
        <v>115</v>
      </c>
      <c r="I90" s="154">
        <v>98295</v>
      </c>
      <c r="J90" s="159">
        <v>44713</v>
      </c>
      <c r="K90" s="124"/>
    </row>
    <row r="91" spans="1:11" s="13" customFormat="1" x14ac:dyDescent="0.2">
      <c r="A91" s="195" t="s">
        <v>236</v>
      </c>
      <c r="B91" s="194" t="s">
        <v>95</v>
      </c>
      <c r="C91" s="56">
        <v>200</v>
      </c>
      <c r="D91" s="57" t="s">
        <v>96</v>
      </c>
      <c r="E91" s="132"/>
      <c r="F91" s="132"/>
      <c r="G91" s="193">
        <f t="shared" si="10"/>
        <v>0</v>
      </c>
      <c r="H91" s="196" t="s">
        <v>115</v>
      </c>
      <c r="I91" s="128">
        <v>91927</v>
      </c>
      <c r="J91" s="197">
        <v>44713</v>
      </c>
      <c r="K91" s="124"/>
    </row>
    <row r="92" spans="1:11" s="13" customFormat="1" ht="24" x14ac:dyDescent="0.2">
      <c r="A92" s="195" t="s">
        <v>282</v>
      </c>
      <c r="B92" s="201" t="s">
        <v>263</v>
      </c>
      <c r="C92" s="56">
        <v>2</v>
      </c>
      <c r="D92" s="57" t="s">
        <v>114</v>
      </c>
      <c r="E92" s="132"/>
      <c r="F92" s="132"/>
      <c r="G92" s="193">
        <f t="shared" si="10"/>
        <v>0</v>
      </c>
      <c r="H92" s="196" t="s">
        <v>116</v>
      </c>
      <c r="I92" s="128" t="s">
        <v>264</v>
      </c>
      <c r="J92" s="197">
        <v>44652</v>
      </c>
      <c r="K92" s="124"/>
    </row>
    <row r="93" spans="1:11" s="13" customFormat="1" ht="25.5" x14ac:dyDescent="0.2">
      <c r="A93" s="195" t="s">
        <v>283</v>
      </c>
      <c r="B93" s="201" t="s">
        <v>265</v>
      </c>
      <c r="C93" s="56">
        <v>2</v>
      </c>
      <c r="D93" s="57" t="s">
        <v>114</v>
      </c>
      <c r="E93" s="132"/>
      <c r="F93" s="132"/>
      <c r="G93" s="193">
        <f t="shared" si="10"/>
        <v>0</v>
      </c>
      <c r="H93" s="196" t="s">
        <v>116</v>
      </c>
      <c r="I93" s="128" t="s">
        <v>80</v>
      </c>
      <c r="J93" s="197">
        <v>44652</v>
      </c>
      <c r="K93" s="124"/>
    </row>
    <row r="94" spans="1:11" s="13" customFormat="1" ht="25.5" x14ac:dyDescent="0.2">
      <c r="A94" s="195" t="s">
        <v>284</v>
      </c>
      <c r="B94" s="201" t="s">
        <v>266</v>
      </c>
      <c r="C94" s="56">
        <v>10</v>
      </c>
      <c r="D94" s="57" t="s">
        <v>114</v>
      </c>
      <c r="E94" s="132"/>
      <c r="F94" s="132"/>
      <c r="G94" s="284">
        <f t="shared" si="10"/>
        <v>0</v>
      </c>
      <c r="H94" s="50" t="s">
        <v>116</v>
      </c>
      <c r="I94" s="154" t="s">
        <v>131</v>
      </c>
      <c r="J94" s="159">
        <v>44652</v>
      </c>
      <c r="K94" s="124"/>
    </row>
    <row r="95" spans="1:11" s="13" customFormat="1" ht="24" x14ac:dyDescent="0.2">
      <c r="A95" s="195" t="s">
        <v>285</v>
      </c>
      <c r="B95" s="205" t="s">
        <v>267</v>
      </c>
      <c r="C95" s="210">
        <v>5</v>
      </c>
      <c r="D95" s="211" t="s">
        <v>114</v>
      </c>
      <c r="E95" s="132"/>
      <c r="F95" s="132"/>
      <c r="G95" s="284">
        <f t="shared" si="10"/>
        <v>0</v>
      </c>
      <c r="H95" s="50" t="s">
        <v>116</v>
      </c>
      <c r="I95" s="154" t="s">
        <v>129</v>
      </c>
      <c r="J95" s="159">
        <v>44652</v>
      </c>
      <c r="K95" s="124"/>
    </row>
    <row r="96" spans="1:11" s="13" customFormat="1" ht="25.5" x14ac:dyDescent="0.2">
      <c r="A96" s="195" t="s">
        <v>286</v>
      </c>
      <c r="B96" s="201" t="s">
        <v>262</v>
      </c>
      <c r="C96" s="56">
        <v>5</v>
      </c>
      <c r="D96" s="57" t="s">
        <v>114</v>
      </c>
      <c r="E96" s="132"/>
      <c r="F96" s="132"/>
      <c r="G96" s="284">
        <f t="shared" si="10"/>
        <v>0</v>
      </c>
      <c r="H96" s="50" t="s">
        <v>116</v>
      </c>
      <c r="I96" s="154" t="s">
        <v>130</v>
      </c>
      <c r="J96" s="159">
        <v>44652</v>
      </c>
      <c r="K96" s="124"/>
    </row>
    <row r="97" spans="1:11" s="13" customFormat="1" ht="38.25" x14ac:dyDescent="0.2">
      <c r="A97" s="195" t="s">
        <v>287</v>
      </c>
      <c r="B97" s="201" t="s">
        <v>268</v>
      </c>
      <c r="C97" s="56">
        <v>3</v>
      </c>
      <c r="D97" s="57" t="s">
        <v>114</v>
      </c>
      <c r="E97" s="132"/>
      <c r="F97" s="132"/>
      <c r="G97" s="193">
        <f t="shared" si="10"/>
        <v>0</v>
      </c>
      <c r="H97" s="196" t="s">
        <v>116</v>
      </c>
      <c r="I97" s="128" t="s">
        <v>132</v>
      </c>
      <c r="J97" s="197">
        <v>44652</v>
      </c>
      <c r="K97" s="124"/>
    </row>
    <row r="98" spans="1:11" s="13" customFormat="1" ht="25.5" x14ac:dyDescent="0.2">
      <c r="A98" s="195" t="s">
        <v>288</v>
      </c>
      <c r="B98" s="201" t="s">
        <v>269</v>
      </c>
      <c r="C98" s="56">
        <v>4</v>
      </c>
      <c r="D98" s="57" t="s">
        <v>114</v>
      </c>
      <c r="E98" s="132"/>
      <c r="F98" s="132"/>
      <c r="G98" s="193">
        <f t="shared" si="10"/>
        <v>0</v>
      </c>
      <c r="H98" s="50" t="s">
        <v>116</v>
      </c>
      <c r="I98" s="154" t="s">
        <v>136</v>
      </c>
      <c r="J98" s="159">
        <v>44652</v>
      </c>
      <c r="K98" s="124"/>
    </row>
    <row r="99" spans="1:11" s="13" customFormat="1" ht="25.5" x14ac:dyDescent="0.2">
      <c r="A99" s="195" t="s">
        <v>289</v>
      </c>
      <c r="B99" s="201" t="s">
        <v>276</v>
      </c>
      <c r="C99" s="56">
        <v>6</v>
      </c>
      <c r="D99" s="57" t="s">
        <v>96</v>
      </c>
      <c r="E99" s="132"/>
      <c r="F99" s="132"/>
      <c r="G99" s="193">
        <f t="shared" si="10"/>
        <v>0</v>
      </c>
      <c r="H99" s="196" t="s">
        <v>116</v>
      </c>
      <c r="I99" s="128" t="s">
        <v>126</v>
      </c>
      <c r="J99" s="159">
        <v>44652</v>
      </c>
      <c r="K99" s="124"/>
    </row>
    <row r="100" spans="1:11" s="13" customFormat="1" ht="25.5" x14ac:dyDescent="0.2">
      <c r="A100" s="195" t="s">
        <v>290</v>
      </c>
      <c r="B100" s="201" t="s">
        <v>277</v>
      </c>
      <c r="C100" s="56">
        <v>6</v>
      </c>
      <c r="D100" s="57" t="s">
        <v>96</v>
      </c>
      <c r="E100" s="132"/>
      <c r="F100" s="132"/>
      <c r="G100" s="193">
        <f t="shared" si="10"/>
        <v>0</v>
      </c>
      <c r="H100" s="50" t="s">
        <v>116</v>
      </c>
      <c r="I100" s="154" t="s">
        <v>128</v>
      </c>
      <c r="J100" s="159">
        <v>44652</v>
      </c>
      <c r="K100" s="124"/>
    </row>
    <row r="101" spans="1:11" s="13" customFormat="1" ht="38.25" x14ac:dyDescent="0.2">
      <c r="A101" s="195" t="s">
        <v>291</v>
      </c>
      <c r="B101" s="201" t="s">
        <v>270</v>
      </c>
      <c r="C101" s="56">
        <v>4</v>
      </c>
      <c r="D101" s="57" t="s">
        <v>114</v>
      </c>
      <c r="E101" s="132"/>
      <c r="F101" s="132"/>
      <c r="G101" s="193">
        <f t="shared" si="10"/>
        <v>0</v>
      </c>
      <c r="H101" s="196" t="s">
        <v>116</v>
      </c>
      <c r="I101" s="128" t="s">
        <v>134</v>
      </c>
      <c r="J101" s="197">
        <v>44652</v>
      </c>
      <c r="K101" s="124"/>
    </row>
    <row r="102" spans="1:11" s="13" customFormat="1" ht="38.25" x14ac:dyDescent="0.2">
      <c r="A102" s="195" t="s">
        <v>292</v>
      </c>
      <c r="B102" s="201" t="s">
        <v>271</v>
      </c>
      <c r="C102" s="56">
        <v>1</v>
      </c>
      <c r="D102" s="57" t="s">
        <v>114</v>
      </c>
      <c r="E102" s="132"/>
      <c r="F102" s="132"/>
      <c r="G102" s="193">
        <f t="shared" si="10"/>
        <v>0</v>
      </c>
      <c r="H102" s="50" t="s">
        <v>116</v>
      </c>
      <c r="I102" s="154" t="s">
        <v>272</v>
      </c>
      <c r="J102" s="159">
        <v>44652</v>
      </c>
      <c r="K102" s="124"/>
    </row>
    <row r="103" spans="1:11" s="13" customFormat="1" ht="25.5" x14ac:dyDescent="0.2">
      <c r="A103" s="195" t="s">
        <v>293</v>
      </c>
      <c r="B103" s="201" t="s">
        <v>273</v>
      </c>
      <c r="C103" s="56">
        <v>5</v>
      </c>
      <c r="D103" s="57" t="s">
        <v>96</v>
      </c>
      <c r="E103" s="132"/>
      <c r="F103" s="132"/>
      <c r="G103" s="193">
        <f t="shared" si="10"/>
        <v>0</v>
      </c>
      <c r="H103" s="196" t="s">
        <v>116</v>
      </c>
      <c r="I103" s="128" t="s">
        <v>91</v>
      </c>
      <c r="J103" s="159">
        <v>44652</v>
      </c>
      <c r="K103" s="124"/>
    </row>
    <row r="104" spans="1:11" s="13" customFormat="1" ht="25.5" x14ac:dyDescent="0.2">
      <c r="A104" s="195" t="s">
        <v>294</v>
      </c>
      <c r="B104" s="201" t="s">
        <v>274</v>
      </c>
      <c r="C104" s="56">
        <v>2</v>
      </c>
      <c r="D104" s="57" t="s">
        <v>114</v>
      </c>
      <c r="E104" s="132"/>
      <c r="F104" s="132"/>
      <c r="G104" s="193">
        <f t="shared" si="10"/>
        <v>0</v>
      </c>
      <c r="H104" s="50" t="s">
        <v>116</v>
      </c>
      <c r="I104" s="154" t="s">
        <v>275</v>
      </c>
      <c r="J104" s="159">
        <v>44652</v>
      </c>
      <c r="K104" s="124"/>
    </row>
    <row r="105" spans="1:11" s="13" customFormat="1" ht="25.5" x14ac:dyDescent="0.2">
      <c r="A105" s="195" t="s">
        <v>295</v>
      </c>
      <c r="B105" s="199" t="s">
        <v>175</v>
      </c>
      <c r="C105" s="56">
        <v>15</v>
      </c>
      <c r="D105" s="57" t="s">
        <v>96</v>
      </c>
      <c r="E105" s="132"/>
      <c r="F105" s="132"/>
      <c r="G105" s="193">
        <f t="shared" si="10"/>
        <v>0</v>
      </c>
      <c r="H105" s="206" t="s">
        <v>116</v>
      </c>
      <c r="I105" s="207">
        <v>1217</v>
      </c>
      <c r="J105" s="159">
        <v>44652</v>
      </c>
      <c r="K105" s="124"/>
    </row>
    <row r="106" spans="1:11" s="13" customFormat="1" x14ac:dyDescent="0.2">
      <c r="A106" s="195" t="s">
        <v>296</v>
      </c>
      <c r="B106" s="199" t="s">
        <v>176</v>
      </c>
      <c r="C106" s="56">
        <v>6</v>
      </c>
      <c r="D106" s="57" t="s">
        <v>114</v>
      </c>
      <c r="E106" s="132"/>
      <c r="F106" s="132"/>
      <c r="G106" s="193">
        <f t="shared" si="10"/>
        <v>0</v>
      </c>
      <c r="H106" s="50" t="s">
        <v>115</v>
      </c>
      <c r="I106" s="154">
        <v>95778</v>
      </c>
      <c r="J106" s="159">
        <v>44713</v>
      </c>
      <c r="K106" s="124"/>
    </row>
    <row r="107" spans="1:11" s="13" customFormat="1" x14ac:dyDescent="0.2">
      <c r="A107" s="100" t="s">
        <v>251</v>
      </c>
      <c r="B107" s="198" t="s">
        <v>249</v>
      </c>
      <c r="C107" s="56"/>
      <c r="D107" s="57"/>
      <c r="E107" s="106"/>
      <c r="F107" s="106"/>
      <c r="G107" s="193"/>
      <c r="H107" s="127"/>
      <c r="I107" s="128"/>
      <c r="J107" s="128"/>
      <c r="K107" s="118">
        <f>SUM(G108:G113)</f>
        <v>0</v>
      </c>
    </row>
    <row r="108" spans="1:11" s="13" customFormat="1" ht="25.5" x14ac:dyDescent="0.2">
      <c r="A108" s="192" t="s">
        <v>28</v>
      </c>
      <c r="B108" s="199" t="s">
        <v>244</v>
      </c>
      <c r="C108" s="56">
        <v>1</v>
      </c>
      <c r="D108" s="57" t="s">
        <v>114</v>
      </c>
      <c r="E108" s="132"/>
      <c r="F108" s="132"/>
      <c r="G108" s="193">
        <f t="shared" ref="G108:G113" si="11">SUMPRODUCT(E108:F108)*C108</f>
        <v>0</v>
      </c>
      <c r="H108" s="196" t="s">
        <v>281</v>
      </c>
      <c r="I108" s="128"/>
      <c r="J108" s="197">
        <v>44774</v>
      </c>
      <c r="K108" s="124"/>
    </row>
    <row r="109" spans="1:11" s="13" customFormat="1" ht="25.5" x14ac:dyDescent="0.2">
      <c r="A109" s="192" t="s">
        <v>30</v>
      </c>
      <c r="B109" s="204" t="s">
        <v>245</v>
      </c>
      <c r="C109" s="56">
        <v>1</v>
      </c>
      <c r="D109" s="57" t="s">
        <v>114</v>
      </c>
      <c r="E109" s="132"/>
      <c r="F109" s="132"/>
      <c r="G109" s="193">
        <f t="shared" si="11"/>
        <v>0</v>
      </c>
      <c r="H109" s="196" t="s">
        <v>281</v>
      </c>
      <c r="I109" s="128"/>
      <c r="J109" s="197">
        <v>44774</v>
      </c>
      <c r="K109" s="124"/>
    </row>
    <row r="110" spans="1:11" s="13" customFormat="1" ht="25.5" x14ac:dyDescent="0.2">
      <c r="A110" s="192" t="s">
        <v>32</v>
      </c>
      <c r="B110" s="202" t="s">
        <v>246</v>
      </c>
      <c r="C110" s="56">
        <v>5</v>
      </c>
      <c r="D110" s="57" t="s">
        <v>96</v>
      </c>
      <c r="E110" s="132"/>
      <c r="F110" s="132"/>
      <c r="G110" s="193">
        <f t="shared" si="11"/>
        <v>0</v>
      </c>
      <c r="H110" s="196" t="s">
        <v>116</v>
      </c>
      <c r="I110" s="203">
        <v>1236</v>
      </c>
      <c r="J110" s="197">
        <v>44652</v>
      </c>
      <c r="K110" s="124"/>
    </row>
    <row r="111" spans="1:11" s="13" customFormat="1" ht="25.5" x14ac:dyDescent="0.2">
      <c r="A111" s="192" t="s">
        <v>34</v>
      </c>
      <c r="B111" s="202" t="s">
        <v>247</v>
      </c>
      <c r="C111" s="56">
        <v>1</v>
      </c>
      <c r="D111" s="57" t="s">
        <v>114</v>
      </c>
      <c r="E111" s="132"/>
      <c r="F111" s="132"/>
      <c r="G111" s="193">
        <f t="shared" si="11"/>
        <v>0</v>
      </c>
      <c r="H111" s="196" t="s">
        <v>116</v>
      </c>
      <c r="I111" s="128" t="s">
        <v>195</v>
      </c>
      <c r="J111" s="197">
        <v>44652</v>
      </c>
      <c r="K111" s="124"/>
    </row>
    <row r="112" spans="1:11" s="13" customFormat="1" ht="24" x14ac:dyDescent="0.2">
      <c r="A112" s="192" t="s">
        <v>278</v>
      </c>
      <c r="B112" s="200" t="s">
        <v>250</v>
      </c>
      <c r="C112" s="56">
        <v>1</v>
      </c>
      <c r="D112" s="57" t="s">
        <v>114</v>
      </c>
      <c r="E112" s="106" t="s">
        <v>62</v>
      </c>
      <c r="F112" s="132"/>
      <c r="G112" s="193">
        <f t="shared" si="11"/>
        <v>0</v>
      </c>
      <c r="H112" s="50" t="s">
        <v>116</v>
      </c>
      <c r="I112" s="154" t="s">
        <v>132</v>
      </c>
      <c r="J112" s="159">
        <v>44652</v>
      </c>
      <c r="K112" s="124"/>
    </row>
    <row r="113" spans="1:11" s="13" customFormat="1" ht="24" x14ac:dyDescent="0.2">
      <c r="A113" s="192" t="s">
        <v>279</v>
      </c>
      <c r="B113" s="200" t="s">
        <v>248</v>
      </c>
      <c r="C113" s="56">
        <v>1</v>
      </c>
      <c r="D113" s="57" t="s">
        <v>114</v>
      </c>
      <c r="E113" s="106" t="s">
        <v>62</v>
      </c>
      <c r="F113" s="132"/>
      <c r="G113" s="193">
        <f t="shared" si="11"/>
        <v>0</v>
      </c>
      <c r="H113" s="196" t="s">
        <v>116</v>
      </c>
      <c r="I113" s="128" t="s">
        <v>151</v>
      </c>
      <c r="J113" s="197">
        <v>44652</v>
      </c>
      <c r="K113" s="124"/>
    </row>
    <row r="114" spans="1:11" s="13" customFormat="1" x14ac:dyDescent="0.2">
      <c r="A114" s="100" t="s">
        <v>252</v>
      </c>
      <c r="B114" s="198" t="s">
        <v>188</v>
      </c>
      <c r="C114" s="56"/>
      <c r="D114" s="57"/>
      <c r="E114" s="106"/>
      <c r="F114" s="106"/>
      <c r="G114" s="193"/>
      <c r="H114" s="127"/>
      <c r="I114" s="128"/>
      <c r="J114" s="128"/>
      <c r="K114" s="118">
        <f>SUM(G115:G123)</f>
        <v>0</v>
      </c>
    </row>
    <row r="115" spans="1:11" ht="25.5" x14ac:dyDescent="0.2">
      <c r="A115" s="192" t="s">
        <v>255</v>
      </c>
      <c r="B115" s="216" t="s">
        <v>179</v>
      </c>
      <c r="C115" s="56">
        <v>16</v>
      </c>
      <c r="D115" s="57" t="s">
        <v>180</v>
      </c>
      <c r="E115" s="106" t="s">
        <v>62</v>
      </c>
      <c r="F115" s="132"/>
      <c r="G115" s="193">
        <f t="shared" ref="G115:G123" si="12">SUMPRODUCT(E115:F115)*C115</f>
        <v>0</v>
      </c>
      <c r="H115" s="196" t="s">
        <v>115</v>
      </c>
      <c r="I115" s="128">
        <v>88264</v>
      </c>
      <c r="J115" s="197">
        <v>44713</v>
      </c>
    </row>
    <row r="116" spans="1:11" s="13" customFormat="1" x14ac:dyDescent="0.2">
      <c r="A116" s="192" t="s">
        <v>256</v>
      </c>
      <c r="B116" s="194" t="s">
        <v>181</v>
      </c>
      <c r="C116" s="56">
        <v>6</v>
      </c>
      <c r="D116" s="57" t="s">
        <v>180</v>
      </c>
      <c r="E116" s="106" t="s">
        <v>62</v>
      </c>
      <c r="F116" s="132"/>
      <c r="G116" s="193">
        <f t="shared" si="12"/>
        <v>0</v>
      </c>
      <c r="H116" s="196" t="s">
        <v>115</v>
      </c>
      <c r="I116" s="128">
        <v>88264</v>
      </c>
      <c r="J116" s="197">
        <v>44713</v>
      </c>
      <c r="K116" s="124"/>
    </row>
    <row r="117" spans="1:11" s="13" customFormat="1" ht="38.25" x14ac:dyDescent="0.2">
      <c r="A117" s="192" t="s">
        <v>257</v>
      </c>
      <c r="B117" s="194" t="s">
        <v>182</v>
      </c>
      <c r="C117" s="56">
        <v>1</v>
      </c>
      <c r="D117" s="57" t="s">
        <v>114</v>
      </c>
      <c r="E117" s="106" t="s">
        <v>62</v>
      </c>
      <c r="F117" s="132"/>
      <c r="G117" s="193">
        <f t="shared" si="12"/>
        <v>0</v>
      </c>
      <c r="H117" s="196" t="s">
        <v>116</v>
      </c>
      <c r="I117" s="128" t="s">
        <v>189</v>
      </c>
      <c r="J117" s="197">
        <v>44652</v>
      </c>
      <c r="K117" s="124"/>
    </row>
    <row r="118" spans="1:11" s="13" customFormat="1" ht="24" x14ac:dyDescent="0.2">
      <c r="A118" s="192" t="s">
        <v>169</v>
      </c>
      <c r="B118" s="201" t="s">
        <v>280</v>
      </c>
      <c r="C118" s="56">
        <v>1</v>
      </c>
      <c r="D118" s="57" t="s">
        <v>114</v>
      </c>
      <c r="E118" s="106" t="s">
        <v>62</v>
      </c>
      <c r="F118" s="132"/>
      <c r="G118" s="193">
        <f t="shared" si="12"/>
        <v>0</v>
      </c>
      <c r="H118" s="196" t="s">
        <v>116</v>
      </c>
      <c r="I118" s="128" t="s">
        <v>254</v>
      </c>
      <c r="J118" s="197">
        <v>44652</v>
      </c>
      <c r="K118" s="124"/>
    </row>
    <row r="119" spans="1:11" s="13" customFormat="1" ht="25.5" x14ac:dyDescent="0.2">
      <c r="A119" s="192" t="s">
        <v>170</v>
      </c>
      <c r="B119" s="194" t="s">
        <v>183</v>
      </c>
      <c r="C119" s="56">
        <v>2</v>
      </c>
      <c r="D119" s="57" t="s">
        <v>180</v>
      </c>
      <c r="E119" s="106" t="s">
        <v>62</v>
      </c>
      <c r="F119" s="132"/>
      <c r="G119" s="193">
        <f t="shared" si="12"/>
        <v>0</v>
      </c>
      <c r="H119" s="127" t="s">
        <v>115</v>
      </c>
      <c r="I119" s="128">
        <v>88264</v>
      </c>
      <c r="J119" s="197">
        <v>44713</v>
      </c>
      <c r="K119" s="124"/>
    </row>
    <row r="120" spans="1:11" ht="38.25" x14ac:dyDescent="0.2">
      <c r="A120" s="192" t="s">
        <v>258</v>
      </c>
      <c r="B120" s="194" t="s">
        <v>184</v>
      </c>
      <c r="C120" s="56">
        <v>4</v>
      </c>
      <c r="D120" s="57" t="s">
        <v>180</v>
      </c>
      <c r="E120" s="106" t="s">
        <v>62</v>
      </c>
      <c r="F120" s="132"/>
      <c r="G120" s="193">
        <f t="shared" si="12"/>
        <v>0</v>
      </c>
      <c r="H120" s="196" t="s">
        <v>115</v>
      </c>
      <c r="I120" s="128">
        <v>88264</v>
      </c>
      <c r="J120" s="197">
        <v>44713</v>
      </c>
    </row>
    <row r="121" spans="1:11" s="13" customFormat="1" ht="38.25" x14ac:dyDescent="0.2">
      <c r="A121" s="192" t="s">
        <v>259</v>
      </c>
      <c r="B121" s="194" t="s">
        <v>185</v>
      </c>
      <c r="C121" s="56">
        <v>1</v>
      </c>
      <c r="D121" s="57" t="s">
        <v>114</v>
      </c>
      <c r="E121" s="132"/>
      <c r="F121" s="132"/>
      <c r="G121" s="193">
        <f t="shared" si="12"/>
        <v>0</v>
      </c>
      <c r="H121" s="50" t="s">
        <v>116</v>
      </c>
      <c r="I121" s="154" t="s">
        <v>190</v>
      </c>
      <c r="J121" s="159">
        <v>44652</v>
      </c>
      <c r="K121" s="124"/>
    </row>
    <row r="122" spans="1:11" s="13" customFormat="1" x14ac:dyDescent="0.2">
      <c r="A122" s="192" t="s">
        <v>260</v>
      </c>
      <c r="B122" s="194" t="s">
        <v>186</v>
      </c>
      <c r="C122" s="56">
        <v>4</v>
      </c>
      <c r="D122" s="57" t="s">
        <v>180</v>
      </c>
      <c r="E122" s="106" t="s">
        <v>62</v>
      </c>
      <c r="F122" s="132"/>
      <c r="G122" s="193">
        <f t="shared" si="12"/>
        <v>0</v>
      </c>
      <c r="H122" s="50" t="s">
        <v>115</v>
      </c>
      <c r="I122" s="154">
        <v>88264</v>
      </c>
      <c r="J122" s="159">
        <v>44713</v>
      </c>
      <c r="K122" s="124"/>
    </row>
    <row r="123" spans="1:11" s="13" customFormat="1" ht="25.5" x14ac:dyDescent="0.2">
      <c r="A123" s="192" t="s">
        <v>261</v>
      </c>
      <c r="B123" s="194" t="s">
        <v>187</v>
      </c>
      <c r="C123" s="56">
        <v>4</v>
      </c>
      <c r="D123" s="57" t="s">
        <v>180</v>
      </c>
      <c r="E123" s="106" t="s">
        <v>62</v>
      </c>
      <c r="F123" s="132"/>
      <c r="G123" s="193">
        <f t="shared" si="12"/>
        <v>0</v>
      </c>
      <c r="H123" s="206" t="s">
        <v>115</v>
      </c>
      <c r="I123" s="154">
        <v>88264</v>
      </c>
      <c r="J123" s="159">
        <v>44713</v>
      </c>
      <c r="K123" s="124"/>
    </row>
    <row r="124" spans="1:11" x14ac:dyDescent="0.2">
      <c r="A124" s="100"/>
      <c r="B124" s="232" t="s">
        <v>84</v>
      </c>
      <c r="C124" s="232"/>
      <c r="D124" s="232"/>
      <c r="E124" s="155">
        <f>SUMPRODUCT(E50:E123,$C50:$C123)</f>
        <v>0</v>
      </c>
      <c r="F124" s="155">
        <f>SUMPRODUCT(F50:F123,$C50:$C123)</f>
        <v>0</v>
      </c>
      <c r="G124" s="142">
        <f>SUM(G50:G123)</f>
        <v>0</v>
      </c>
      <c r="H124" s="48"/>
      <c r="I124" s="116"/>
      <c r="J124" s="116"/>
    </row>
    <row r="125" spans="1:11" ht="15.75" thickBot="1" x14ac:dyDescent="0.25">
      <c r="A125" s="156"/>
      <c r="B125" s="231" t="s">
        <v>77</v>
      </c>
      <c r="C125" s="231"/>
      <c r="D125" s="231"/>
      <c r="E125" s="157">
        <f>E124+E47</f>
        <v>0</v>
      </c>
      <c r="F125" s="157">
        <f>F124+F47</f>
        <v>0</v>
      </c>
      <c r="G125" s="160">
        <f>G124+G47</f>
        <v>0</v>
      </c>
      <c r="H125" s="48"/>
      <c r="I125" s="116"/>
      <c r="J125" s="116"/>
      <c r="K125" s="118">
        <f>SUM(K15:K123)</f>
        <v>0</v>
      </c>
    </row>
    <row r="126" spans="1:11" s="14" customFormat="1" ht="13.5" thickBot="1" x14ac:dyDescent="0.25">
      <c r="A126" s="178"/>
      <c r="B126" s="226" t="s">
        <v>53</v>
      </c>
      <c r="C126" s="226"/>
      <c r="D126" s="226"/>
      <c r="E126" s="108">
        <f>TRUNC(E125*(1+$G$3),2)</f>
        <v>0</v>
      </c>
      <c r="F126" s="108">
        <f>TRUNC(F125*(1+$G$3),2)</f>
        <v>0</v>
      </c>
      <c r="G126" s="96">
        <f>TRUNC(G125*(1+$G$3),2)</f>
        <v>0</v>
      </c>
      <c r="H126" s="93"/>
      <c r="I126" s="117"/>
      <c r="J126" s="117"/>
      <c r="K126" s="125"/>
    </row>
    <row r="127" spans="1:11" x14ac:dyDescent="0.2">
      <c r="A127" s="181"/>
      <c r="B127" s="181"/>
      <c r="C127" s="181"/>
      <c r="D127" s="181"/>
      <c r="E127" s="15"/>
      <c r="F127" s="15"/>
      <c r="G127" s="15"/>
    </row>
  </sheetData>
  <sheetProtection algorithmName="SHA-512" hashValue="/mnh0fS41zFz59Zsg82VVHH1wtdaQfEIGs7UdMazji8NK+nHx9JKjS++A0I4EJNCdDtyXP4lzUodDnEP0Unbtw==" saltValue="zKUiD0uBxCqKAqX60IdkYQ==" spinCount="100000" sheet="1" selectLockedCells="1"/>
  <sortState ref="B17:G24">
    <sortCondition ref="B17:B24"/>
  </sortState>
  <mergeCells count="22">
    <mergeCell ref="H11:J12"/>
    <mergeCell ref="G12:G13"/>
    <mergeCell ref="H1:J4"/>
    <mergeCell ref="H5:J5"/>
    <mergeCell ref="A1:G2"/>
    <mergeCell ref="B12:B13"/>
    <mergeCell ref="D12:D13"/>
    <mergeCell ref="A7:G7"/>
    <mergeCell ref="C12:C13"/>
    <mergeCell ref="A12:A13"/>
    <mergeCell ref="E12:F12"/>
    <mergeCell ref="A6:G6"/>
    <mergeCell ref="A10:G10"/>
    <mergeCell ref="B126:D126"/>
    <mergeCell ref="E3:F3"/>
    <mergeCell ref="E4:F4"/>
    <mergeCell ref="E5:F5"/>
    <mergeCell ref="D8:E8"/>
    <mergeCell ref="D9:G9"/>
    <mergeCell ref="B125:D125"/>
    <mergeCell ref="B124:D124"/>
    <mergeCell ref="B47:D47"/>
  </mergeCells>
  <conditionalFormatting sqref="F14:J14 B125 B14:B15 H15:J15 F15 J23">
    <cfRule type="containsText" dxfId="176" priority="846" stopIfTrue="1" operator="containsText" text="x,xx">
      <formula>NOT(ISERROR(SEARCH("x,xx",B14)))</formula>
    </cfRule>
  </conditionalFormatting>
  <conditionalFormatting sqref="B11">
    <cfRule type="containsText" dxfId="175" priority="825" stopIfTrue="1" operator="containsText" text="x,xx">
      <formula>NOT(ISERROR(SEARCH("x,xx",B11)))</formula>
    </cfRule>
  </conditionalFormatting>
  <conditionalFormatting sqref="F11:G11">
    <cfRule type="containsText" dxfId="174" priority="824" stopIfTrue="1" operator="containsText" text="x,xx">
      <formula>NOT(ISERROR(SEARCH("x,xx",F11)))</formula>
    </cfRule>
  </conditionalFormatting>
  <conditionalFormatting sqref="B126">
    <cfRule type="containsText" dxfId="173" priority="819" stopIfTrue="1" operator="containsText" text="x,xx">
      <formula>NOT(ISERROR(SEARCH("x,xx",B126)))</formula>
    </cfRule>
  </conditionalFormatting>
  <conditionalFormatting sqref="F41 H41:J41">
    <cfRule type="containsText" dxfId="172" priority="736" stopIfTrue="1" operator="containsText" text="x,xx">
      <formula>NOT(ISERROR(SEARCH("x,xx",F41)))</formula>
    </cfRule>
  </conditionalFormatting>
  <conditionalFormatting sqref="B46">
    <cfRule type="containsText" dxfId="171" priority="738" stopIfTrue="1" operator="containsText" text="x,xx">
      <formula>NOT(ISERROR(SEARCH("x,xx",B46)))</formula>
    </cfRule>
  </conditionalFormatting>
  <conditionalFormatting sqref="B41">
    <cfRule type="containsText" dxfId="170" priority="735" stopIfTrue="1" operator="containsText" text="x,xx">
      <formula>NOT(ISERROR(SEARCH("x,xx",B41)))</formula>
    </cfRule>
  </conditionalFormatting>
  <conditionalFormatting sqref="B28 J28">
    <cfRule type="containsText" dxfId="169" priority="545" stopIfTrue="1" operator="containsText" text="x,xx">
      <formula>NOT(ISERROR(SEARCH("x,xx",B28)))</formula>
    </cfRule>
  </conditionalFormatting>
  <conditionalFormatting sqref="F28">
    <cfRule type="containsText" dxfId="168" priority="544" stopIfTrue="1" operator="containsText" text="x,xx">
      <formula>NOT(ISERROR(SEARCH("x,xx",F28)))</formula>
    </cfRule>
  </conditionalFormatting>
  <conditionalFormatting sqref="I28">
    <cfRule type="containsText" dxfId="167" priority="354" stopIfTrue="1" operator="containsText" text="x,xx">
      <formula>NOT(ISERROR(SEARCH("x,xx",I28)))</formula>
    </cfRule>
  </conditionalFormatting>
  <conditionalFormatting sqref="H43 H45:H46">
    <cfRule type="containsText" dxfId="166" priority="349" stopIfTrue="1" operator="containsText" text="x,xx">
      <formula>NOT(ISERROR(SEARCH("x,xx",H43)))</formula>
    </cfRule>
  </conditionalFormatting>
  <conditionalFormatting sqref="H28">
    <cfRule type="containsText" dxfId="165" priority="353" stopIfTrue="1" operator="containsText" text="x,xx">
      <formula>NOT(ISERROR(SEARCH("x,xx",H28)))</formula>
    </cfRule>
  </conditionalFormatting>
  <conditionalFormatting sqref="B47">
    <cfRule type="containsText" dxfId="164" priority="339" stopIfTrue="1" operator="containsText" text="x,xx">
      <formula>NOT(ISERROR(SEARCH("x,xx",B47)))</formula>
    </cfRule>
  </conditionalFormatting>
  <conditionalFormatting sqref="B124">
    <cfRule type="containsText" dxfId="163" priority="340" stopIfTrue="1" operator="containsText" text="x,xx">
      <formula>NOT(ISERROR(SEARCH("x,xx",B124)))</formula>
    </cfRule>
  </conditionalFormatting>
  <conditionalFormatting sqref="F48:J48 B48">
    <cfRule type="containsText" dxfId="162" priority="341" stopIfTrue="1" operator="containsText" text="x,xx">
      <formula>NOT(ISERROR(SEARCH("x,xx",B48)))</formula>
    </cfRule>
  </conditionalFormatting>
  <conditionalFormatting sqref="F46">
    <cfRule type="containsText" dxfId="161" priority="348" stopIfTrue="1" operator="containsText" text="x,xx">
      <formula>NOT(ISERROR(SEARCH("x,xx",F46)))</formula>
    </cfRule>
  </conditionalFormatting>
  <conditionalFormatting sqref="B26 J26">
    <cfRule type="containsText" dxfId="160" priority="288" stopIfTrue="1" operator="containsText" text="x,xx">
      <formula>NOT(ISERROR(SEARCH("x,xx",B26)))</formula>
    </cfRule>
  </conditionalFormatting>
  <conditionalFormatting sqref="I25">
    <cfRule type="containsText" dxfId="159" priority="270" stopIfTrue="1" operator="containsText" text="x,xx">
      <formula>NOT(ISERROR(SEARCH("x,xx",I25)))</formula>
    </cfRule>
  </conditionalFormatting>
  <conditionalFormatting sqref="B17">
    <cfRule type="containsText" dxfId="158" priority="276" stopIfTrue="1" operator="containsText" text="x,xx">
      <formula>NOT(ISERROR(SEARCH("x,xx",B17)))</formula>
    </cfRule>
  </conditionalFormatting>
  <conditionalFormatting sqref="B25 J25">
    <cfRule type="containsText" dxfId="157" priority="280" stopIfTrue="1" operator="containsText" text="x,xx">
      <formula>NOT(ISERROR(SEARCH("x,xx",B25)))</formula>
    </cfRule>
  </conditionalFormatting>
  <conditionalFormatting sqref="H17:I17">
    <cfRule type="containsText" dxfId="156" priority="272" stopIfTrue="1" operator="containsText" text="x,xx">
      <formula>NOT(ISERROR(SEARCH("x,xx",H17)))</formula>
    </cfRule>
  </conditionalFormatting>
  <conditionalFormatting sqref="H26">
    <cfRule type="containsText" dxfId="155" priority="271" stopIfTrue="1" operator="containsText" text="x,xx">
      <formula>NOT(ISERROR(SEARCH("x,xx",H26)))</formula>
    </cfRule>
  </conditionalFormatting>
  <conditionalFormatting sqref="H25">
    <cfRule type="containsText" dxfId="154" priority="269" stopIfTrue="1" operator="containsText" text="x,xx">
      <formula>NOT(ISERROR(SEARCH("x,xx",H25)))</formula>
    </cfRule>
  </conditionalFormatting>
  <conditionalFormatting sqref="I26">
    <cfRule type="containsText" dxfId="153" priority="268" stopIfTrue="1" operator="containsText" text="x,xx">
      <formula>NOT(ISERROR(SEARCH("x,xx",I26)))</formula>
    </cfRule>
  </conditionalFormatting>
  <conditionalFormatting sqref="H23">
    <cfRule type="containsText" dxfId="152" priority="266" stopIfTrue="1" operator="containsText" text="x,xx">
      <formula>NOT(ISERROR(SEARCH("x,xx",H23)))</formula>
    </cfRule>
  </conditionalFormatting>
  <conditionalFormatting sqref="B42">
    <cfRule type="containsText" dxfId="151" priority="264" stopIfTrue="1" operator="containsText" text="x,xx">
      <formula>NOT(ISERROR(SEARCH("x,xx",B42)))</formula>
    </cfRule>
  </conditionalFormatting>
  <conditionalFormatting sqref="H42:I42">
    <cfRule type="containsText" dxfId="150" priority="260" stopIfTrue="1" operator="containsText" text="x,xx">
      <formula>NOT(ISERROR(SEARCH("x,xx",H42)))</formula>
    </cfRule>
  </conditionalFormatting>
  <conditionalFormatting sqref="J22 E22">
    <cfRule type="containsText" dxfId="149" priority="172" stopIfTrue="1" operator="containsText" text="x,xx">
      <formula>NOT(ISERROR(SEARCH("x,xx",E22)))</formula>
    </cfRule>
  </conditionalFormatting>
  <conditionalFormatting sqref="H22">
    <cfRule type="containsText" dxfId="148" priority="171" stopIfTrue="1" operator="containsText" text="x,xx">
      <formula>NOT(ISERROR(SEARCH("x,xx",H22)))</formula>
    </cfRule>
  </conditionalFormatting>
  <conditionalFormatting sqref="I22">
    <cfRule type="containsText" dxfId="147" priority="170" stopIfTrue="1" operator="containsText" text="x,xx">
      <formula>NOT(ISERROR(SEARCH("x,xx",I22)))</formula>
    </cfRule>
  </conditionalFormatting>
  <conditionalFormatting sqref="B29">
    <cfRule type="containsText" dxfId="146" priority="161" stopIfTrue="1" operator="containsText" text="x,xx">
      <formula>NOT(ISERROR(SEARCH("x,xx",B29)))</formula>
    </cfRule>
  </conditionalFormatting>
  <conditionalFormatting sqref="F37">
    <cfRule type="containsText" dxfId="145" priority="154" stopIfTrue="1" operator="containsText" text="x,xx">
      <formula>NOT(ISERROR(SEARCH("x,xx",F37)))</formula>
    </cfRule>
  </conditionalFormatting>
  <conditionalFormatting sqref="F32 H32:J32">
    <cfRule type="containsText" dxfId="144" priority="169" stopIfTrue="1" operator="containsText" text="x,xx">
      <formula>NOT(ISERROR(SEARCH("x,xx",F32)))</formula>
    </cfRule>
  </conditionalFormatting>
  <conditionalFormatting sqref="B32">
    <cfRule type="containsText" dxfId="143" priority="168" stopIfTrue="1" operator="containsText" text="x,xx">
      <formula>NOT(ISERROR(SEARCH("x,xx",B32)))</formula>
    </cfRule>
  </conditionalFormatting>
  <conditionalFormatting sqref="B20">
    <cfRule type="containsText" dxfId="142" priority="164" stopIfTrue="1" operator="containsText" text="x,xx">
      <formula>NOT(ISERROR(SEARCH("x,xx",B20)))</formula>
    </cfRule>
  </conditionalFormatting>
  <conditionalFormatting sqref="F29 H29:J29">
    <cfRule type="containsText" dxfId="141" priority="162" stopIfTrue="1" operator="containsText" text="x,xx">
      <formula>NOT(ISERROR(SEARCH("x,xx",F29)))</formula>
    </cfRule>
  </conditionalFormatting>
  <conditionalFormatting sqref="B30">
    <cfRule type="containsText" dxfId="140" priority="143" stopIfTrue="1" operator="containsText" text="x,xx">
      <formula>NOT(ISERROR(SEARCH("x,xx",B30)))</formula>
    </cfRule>
  </conditionalFormatting>
  <conditionalFormatting sqref="I23">
    <cfRule type="containsText" dxfId="139" priority="144" stopIfTrue="1" operator="containsText" text="x,xx">
      <formula>NOT(ISERROR(SEARCH("x,xx",I23)))</formula>
    </cfRule>
  </conditionalFormatting>
  <conditionalFormatting sqref="B37">
    <cfRule type="containsText" dxfId="138" priority="153" stopIfTrue="1" operator="containsText" text="x,xx">
      <formula>NOT(ISERROR(SEARCH("x,xx",B37)))</formula>
    </cfRule>
  </conditionalFormatting>
  <conditionalFormatting sqref="B40">
    <cfRule type="containsText" dxfId="137" priority="139" stopIfTrue="1" operator="containsText" text="x,xx">
      <formula>NOT(ISERROR(SEARCH("x,xx",B40)))</formula>
    </cfRule>
  </conditionalFormatting>
  <conditionalFormatting sqref="H35">
    <cfRule type="containsText" dxfId="136" priority="155" stopIfTrue="1" operator="containsText" text="x,xx">
      <formula>NOT(ISERROR(SEARCH("x,xx",H35)))</formula>
    </cfRule>
  </conditionalFormatting>
  <conditionalFormatting sqref="B35">
    <cfRule type="containsText" dxfId="135" priority="151" stopIfTrue="1" operator="containsText" text="x,xx">
      <formula>NOT(ISERROR(SEARCH("x,xx",B35)))</formula>
    </cfRule>
  </conditionalFormatting>
  <conditionalFormatting sqref="F35">
    <cfRule type="containsText" dxfId="134" priority="152" stopIfTrue="1" operator="containsText" text="x,xx">
      <formula>NOT(ISERROR(SEARCH("x,xx",F35)))</formula>
    </cfRule>
  </conditionalFormatting>
  <conditionalFormatting sqref="I35">
    <cfRule type="containsText" dxfId="133" priority="150" stopIfTrue="1" operator="containsText" text="x,xx">
      <formula>NOT(ISERROR(SEARCH("x,xx",I35)))</formula>
    </cfRule>
  </conditionalFormatting>
  <conditionalFormatting sqref="H37">
    <cfRule type="containsText" dxfId="132" priority="149" stopIfTrue="1" operator="containsText" text="x,xx">
      <formula>NOT(ISERROR(SEARCH("x,xx",H37)))</formula>
    </cfRule>
  </conditionalFormatting>
  <conditionalFormatting sqref="I40">
    <cfRule type="containsText" dxfId="131" priority="137" stopIfTrue="1" operator="containsText" text="x,xx">
      <formula>NOT(ISERROR(SEARCH("x,xx",I40)))</formula>
    </cfRule>
  </conditionalFormatting>
  <conditionalFormatting sqref="I37">
    <cfRule type="containsText" dxfId="130" priority="148" stopIfTrue="1" operator="containsText" text="x,xx">
      <formula>NOT(ISERROR(SEARCH("x,xx",I37)))</formula>
    </cfRule>
  </conditionalFormatting>
  <conditionalFormatting sqref="H36">
    <cfRule type="containsText" dxfId="129" priority="141" stopIfTrue="1" operator="containsText" text="x,xx">
      <formula>NOT(ISERROR(SEARCH("x,xx",H36)))</formula>
    </cfRule>
  </conditionalFormatting>
  <conditionalFormatting sqref="I36">
    <cfRule type="containsText" dxfId="128" priority="140" stopIfTrue="1" operator="containsText" text="x,xx">
      <formula>NOT(ISERROR(SEARCH("x,xx",I36)))</formula>
    </cfRule>
  </conditionalFormatting>
  <conditionalFormatting sqref="H40">
    <cfRule type="containsText" dxfId="127" priority="138" stopIfTrue="1" operator="containsText" text="x,xx">
      <formula>NOT(ISERROR(SEARCH("x,xx",H40)))</formula>
    </cfRule>
  </conditionalFormatting>
  <conditionalFormatting sqref="B16">
    <cfRule type="containsText" dxfId="126" priority="128" stopIfTrue="1" operator="containsText" text="x,xx">
      <formula>NOT(ISERROR(SEARCH("x,xx",B16)))</formula>
    </cfRule>
  </conditionalFormatting>
  <conditionalFormatting sqref="B38">
    <cfRule type="containsText" dxfId="125" priority="135" stopIfTrue="1" operator="containsText" text="x,xx">
      <formula>NOT(ISERROR(SEARCH("x,xx",B38)))</formula>
    </cfRule>
  </conditionalFormatting>
  <conditionalFormatting sqref="F38">
    <cfRule type="containsText" dxfId="124" priority="136" stopIfTrue="1" operator="containsText" text="x,xx">
      <formula>NOT(ISERROR(SEARCH("x,xx",F38)))</formula>
    </cfRule>
  </conditionalFormatting>
  <conditionalFormatting sqref="H38">
    <cfRule type="containsText" dxfId="123" priority="134" stopIfTrue="1" operator="containsText" text="x,xx">
      <formula>NOT(ISERROR(SEARCH("x,xx",H38)))</formula>
    </cfRule>
  </conditionalFormatting>
  <conditionalFormatting sqref="I38">
    <cfRule type="containsText" dxfId="122" priority="133" stopIfTrue="1" operator="containsText" text="x,xx">
      <formula>NOT(ISERROR(SEARCH("x,xx",I38)))</formula>
    </cfRule>
  </conditionalFormatting>
  <conditionalFormatting sqref="H18:I18">
    <cfRule type="containsText" dxfId="121" priority="131" stopIfTrue="1" operator="containsText" text="x,xx">
      <formula>NOT(ISERROR(SEARCH("x,xx",H18)))</formula>
    </cfRule>
  </conditionalFormatting>
  <conditionalFormatting sqref="B18">
    <cfRule type="containsText" dxfId="120" priority="132" stopIfTrue="1" operator="containsText" text="x,xx">
      <formula>NOT(ISERROR(SEARCH("x,xx",B18)))</formula>
    </cfRule>
  </conditionalFormatting>
  <conditionalFormatting sqref="H19:I19">
    <cfRule type="containsText" dxfId="119" priority="129" stopIfTrue="1" operator="containsText" text="x,xx">
      <formula>NOT(ISERROR(SEARCH("x,xx",H19)))</formula>
    </cfRule>
  </conditionalFormatting>
  <conditionalFormatting sqref="B19">
    <cfRule type="containsText" dxfId="118" priority="130" stopIfTrue="1" operator="containsText" text="x,xx">
      <formula>NOT(ISERROR(SEARCH("x,xx",B19)))</formula>
    </cfRule>
  </conditionalFormatting>
  <conditionalFormatting sqref="H16:I16">
    <cfRule type="containsText" dxfId="117" priority="127" stopIfTrue="1" operator="containsText" text="x,xx">
      <formula>NOT(ISERROR(SEARCH("x,xx",H16)))</formula>
    </cfRule>
  </conditionalFormatting>
  <conditionalFormatting sqref="I20">
    <cfRule type="containsText" dxfId="116" priority="126" stopIfTrue="1" operator="containsText" text="x,xx">
      <formula>NOT(ISERROR(SEARCH("x,xx",I20)))</formula>
    </cfRule>
  </conditionalFormatting>
  <conditionalFormatting sqref="H20">
    <cfRule type="containsText" dxfId="115" priority="125" stopIfTrue="1" operator="containsText" text="x,xx">
      <formula>NOT(ISERROR(SEARCH("x,xx",H20)))</formula>
    </cfRule>
  </conditionalFormatting>
  <conditionalFormatting sqref="J21 E21">
    <cfRule type="containsText" dxfId="114" priority="124" stopIfTrue="1" operator="containsText" text="x,xx">
      <formula>NOT(ISERROR(SEARCH("x,xx",E21)))</formula>
    </cfRule>
  </conditionalFormatting>
  <conditionalFormatting sqref="H21">
    <cfRule type="containsText" dxfId="113" priority="123" stopIfTrue="1" operator="containsText" text="x,xx">
      <formula>NOT(ISERROR(SEARCH("x,xx",H21)))</formula>
    </cfRule>
  </conditionalFormatting>
  <conditionalFormatting sqref="I21">
    <cfRule type="containsText" dxfId="112" priority="122" stopIfTrue="1" operator="containsText" text="x,xx">
      <formula>NOT(ISERROR(SEARCH("x,xx",I21)))</formula>
    </cfRule>
  </conditionalFormatting>
  <conditionalFormatting sqref="J24">
    <cfRule type="containsText" dxfId="111" priority="121" stopIfTrue="1" operator="containsText" text="x,xx">
      <formula>NOT(ISERROR(SEARCH("x,xx",J24)))</formula>
    </cfRule>
  </conditionalFormatting>
  <conditionalFormatting sqref="I24">
    <cfRule type="containsText" dxfId="110" priority="118" stopIfTrue="1" operator="containsText" text="x,xx">
      <formula>NOT(ISERROR(SEARCH("x,xx",I24)))</formula>
    </cfRule>
  </conditionalFormatting>
  <conditionalFormatting sqref="H24">
    <cfRule type="containsText" dxfId="109" priority="117" stopIfTrue="1" operator="containsText" text="x,xx">
      <formula>NOT(ISERROR(SEARCH("x,xx",H24)))</formula>
    </cfRule>
  </conditionalFormatting>
  <conditionalFormatting sqref="I34">
    <cfRule type="containsText" dxfId="108" priority="110" stopIfTrue="1" operator="containsText" text="x,xx">
      <formula>NOT(ISERROR(SEARCH("x,xx",I34)))</formula>
    </cfRule>
  </conditionalFormatting>
  <conditionalFormatting sqref="H34">
    <cfRule type="containsText" dxfId="107" priority="111" stopIfTrue="1" operator="containsText" text="x,xx">
      <formula>NOT(ISERROR(SEARCH("x,xx",H34)))</formula>
    </cfRule>
  </conditionalFormatting>
  <conditionalFormatting sqref="H27">
    <cfRule type="containsText" dxfId="106" priority="103" stopIfTrue="1" operator="containsText" text="x,xx">
      <formula>NOT(ISERROR(SEARCH("x,xx",H27)))</formula>
    </cfRule>
  </conditionalFormatting>
  <conditionalFormatting sqref="H33">
    <cfRule type="containsText" dxfId="105" priority="102" stopIfTrue="1" operator="containsText" text="x,xx">
      <formula>NOT(ISERROR(SEARCH("x,xx",H33)))</formula>
    </cfRule>
  </conditionalFormatting>
  <conditionalFormatting sqref="B34">
    <cfRule type="containsText" dxfId="104" priority="112" stopIfTrue="1" operator="containsText" text="x,xx">
      <formula>NOT(ISERROR(SEARCH("x,xx",B34)))</formula>
    </cfRule>
  </conditionalFormatting>
  <conditionalFormatting sqref="I33">
    <cfRule type="containsText" dxfId="103" priority="101" stopIfTrue="1" operator="containsText" text="x,xx">
      <formula>NOT(ISERROR(SEARCH("x,xx",I33)))</formula>
    </cfRule>
  </conditionalFormatting>
  <conditionalFormatting sqref="I30">
    <cfRule type="containsText" dxfId="102" priority="93" stopIfTrue="1" operator="containsText" text="x,xx">
      <formula>NOT(ISERROR(SEARCH("x,xx",I30)))</formula>
    </cfRule>
  </conditionalFormatting>
  <conditionalFormatting sqref="I27">
    <cfRule type="containsText" dxfId="101" priority="92" stopIfTrue="1" operator="containsText" text="x,xx">
      <formula>NOT(ISERROR(SEARCH("x,xx",I27)))</formula>
    </cfRule>
  </conditionalFormatting>
  <conditionalFormatting sqref="J27">
    <cfRule type="containsText" dxfId="100" priority="109" stopIfTrue="1" operator="containsText" text="x,xx">
      <formula>NOT(ISERROR(SEARCH("x,xx",J27)))</formula>
    </cfRule>
  </conditionalFormatting>
  <conditionalFormatting sqref="H30">
    <cfRule type="containsText" dxfId="99" priority="94" stopIfTrue="1" operator="containsText" text="x,xx">
      <formula>NOT(ISERROR(SEARCH("x,xx",H30)))</formula>
    </cfRule>
  </conditionalFormatting>
  <conditionalFormatting sqref="F27">
    <cfRule type="containsText" dxfId="98" priority="105" stopIfTrue="1" operator="containsText" text="x,xx">
      <formula>NOT(ISERROR(SEARCH("x,xx",F27)))</formula>
    </cfRule>
  </conditionalFormatting>
  <conditionalFormatting sqref="H39">
    <cfRule type="containsText" dxfId="97" priority="95" stopIfTrue="1" operator="containsText" text="x,xx">
      <formula>NOT(ISERROR(SEARCH("x,xx",H39)))</formula>
    </cfRule>
  </conditionalFormatting>
  <conditionalFormatting sqref="I39">
    <cfRule type="containsText" dxfId="96" priority="96" stopIfTrue="1" operator="containsText" text="x,xx">
      <formula>NOT(ISERROR(SEARCH("x,xx",I39)))</formula>
    </cfRule>
  </conditionalFormatting>
  <conditionalFormatting sqref="B39">
    <cfRule type="containsText" dxfId="95" priority="97" stopIfTrue="1" operator="containsText" text="x,xx">
      <formula>NOT(ISERROR(SEARCH("x,xx",B39)))</formula>
    </cfRule>
  </conditionalFormatting>
  <conditionalFormatting sqref="B31">
    <cfRule type="containsText" dxfId="94" priority="91" stopIfTrue="1" operator="containsText" text="x,xx">
      <formula>NOT(ISERROR(SEARCH("x,xx",B31)))</formula>
    </cfRule>
  </conditionalFormatting>
  <conditionalFormatting sqref="B111:B112">
    <cfRule type="containsText" dxfId="93" priority="80" stopIfTrue="1" operator="containsText" text="x,xx">
      <formula>NOT(ISERROR(SEARCH("x,xx",B111)))</formula>
    </cfRule>
  </conditionalFormatting>
  <conditionalFormatting sqref="H59:J59 F59">
    <cfRule type="containsText" dxfId="92" priority="79" stopIfTrue="1" operator="containsText" text="x,xx">
      <formula>NOT(ISERROR(SEARCH("x,xx",F59)))</formula>
    </cfRule>
  </conditionalFormatting>
  <conditionalFormatting sqref="B59">
    <cfRule type="containsText" dxfId="91" priority="78" stopIfTrue="1" operator="containsText" text="x,xx">
      <formula>NOT(ISERROR(SEARCH("x,xx",B59)))</formula>
    </cfRule>
  </conditionalFormatting>
  <conditionalFormatting sqref="B121">
    <cfRule type="containsText" dxfId="90" priority="77" stopIfTrue="1" operator="containsText" text="x,xx">
      <formula>NOT(ISERROR(SEARCH("x,xx",B121)))</formula>
    </cfRule>
  </conditionalFormatting>
  <conditionalFormatting sqref="B104 B106">
    <cfRule type="containsText" dxfId="89" priority="75" stopIfTrue="1" operator="containsText" text="x,xx">
      <formula>NOT(ISERROR(SEARCH("x,xx",B104)))</formula>
    </cfRule>
  </conditionalFormatting>
  <conditionalFormatting sqref="B84 B98">
    <cfRule type="containsText" dxfId="88" priority="67" stopIfTrue="1" operator="containsText" text="x,xx">
      <formula>NOT(ISERROR(SEARCH("x,xx",B84)))</formula>
    </cfRule>
  </conditionalFormatting>
  <conditionalFormatting sqref="F99">
    <cfRule type="containsText" dxfId="87" priority="64" stopIfTrue="1" operator="containsText" text="x,xx">
      <formula>NOT(ISERROR(SEARCH("x,xx",F99)))</formula>
    </cfRule>
  </conditionalFormatting>
  <conditionalFormatting sqref="H99">
    <cfRule type="containsText" dxfId="86" priority="65" stopIfTrue="1" operator="containsText" text="x,xx">
      <formula>NOT(ISERROR(SEARCH("x,xx",H99)))</formula>
    </cfRule>
  </conditionalFormatting>
  <conditionalFormatting sqref="B122">
    <cfRule type="containsText" dxfId="85" priority="76" stopIfTrue="1" operator="containsText" text="x,xx">
      <formula>NOT(ISERROR(SEARCH("x,xx",B122)))</formula>
    </cfRule>
  </conditionalFormatting>
  <conditionalFormatting sqref="B105">
    <cfRule type="containsText" dxfId="84" priority="74" stopIfTrue="1" operator="containsText" text="x,xx">
      <formula>NOT(ISERROR(SEARCH("x,xx",B105)))</formula>
    </cfRule>
  </conditionalFormatting>
  <conditionalFormatting sqref="B80 B82">
    <cfRule type="containsText" dxfId="83" priority="62" stopIfTrue="1" operator="containsText" text="x,xx">
      <formula>NOT(ISERROR(SEARCH("x,xx",B80)))</formula>
    </cfRule>
  </conditionalFormatting>
  <conditionalFormatting sqref="I103">
    <cfRule type="containsText" dxfId="82" priority="71" stopIfTrue="1" operator="containsText" text="x,xx">
      <formula>NOT(ISERROR(SEARCH("x,xx",I103)))</formula>
    </cfRule>
  </conditionalFormatting>
  <conditionalFormatting sqref="F103">
    <cfRule type="containsText" dxfId="81" priority="69" stopIfTrue="1" operator="containsText" text="x,xx">
      <formula>NOT(ISERROR(SEARCH("x,xx",F103)))</formula>
    </cfRule>
  </conditionalFormatting>
  <conditionalFormatting sqref="I99">
    <cfRule type="containsText" dxfId="80" priority="66" stopIfTrue="1" operator="containsText" text="x,xx">
      <formula>NOT(ISERROR(SEARCH("x,xx",I99)))</formula>
    </cfRule>
  </conditionalFormatting>
  <conditionalFormatting sqref="B103">
    <cfRule type="containsText" dxfId="79" priority="73" stopIfTrue="1" operator="containsText" text="x,xx">
      <formula>NOT(ISERROR(SEARCH("x,xx",B103)))</formula>
    </cfRule>
  </conditionalFormatting>
  <conditionalFormatting sqref="B83">
    <cfRule type="containsText" dxfId="78" priority="63" stopIfTrue="1" operator="containsText" text="x,xx">
      <formula>NOT(ISERROR(SEARCH("x,xx",B83)))</formula>
    </cfRule>
  </conditionalFormatting>
  <conditionalFormatting sqref="B99">
    <cfRule type="containsText" dxfId="77" priority="68" stopIfTrue="1" operator="containsText" text="x,xx">
      <formula>NOT(ISERROR(SEARCH("x,xx",B99)))</formula>
    </cfRule>
  </conditionalFormatting>
  <conditionalFormatting sqref="B100 B102">
    <cfRule type="containsText" dxfId="76" priority="72" stopIfTrue="1" operator="containsText" text="x,xx">
      <formula>NOT(ISERROR(SEARCH("x,xx",B100)))</formula>
    </cfRule>
  </conditionalFormatting>
  <conditionalFormatting sqref="H103">
    <cfRule type="containsText" dxfId="75" priority="70" stopIfTrue="1" operator="containsText" text="x,xx">
      <formula>NOT(ISERROR(SEARCH("x,xx",H103)))</formula>
    </cfRule>
  </conditionalFormatting>
  <conditionalFormatting sqref="I83">
    <cfRule type="containsText" dxfId="74" priority="61" stopIfTrue="1" operator="containsText" text="x,xx">
      <formula>NOT(ISERROR(SEARCH("x,xx",I83)))</formula>
    </cfRule>
  </conditionalFormatting>
  <conditionalFormatting sqref="F83">
    <cfRule type="containsText" dxfId="73" priority="59" stopIfTrue="1" operator="containsText" text="x,xx">
      <formula>NOT(ISERROR(SEARCH("x,xx",F83)))</formula>
    </cfRule>
  </conditionalFormatting>
  <conditionalFormatting sqref="H83">
    <cfRule type="containsText" dxfId="72" priority="60" stopIfTrue="1" operator="containsText" text="x,xx">
      <formula>NOT(ISERROR(SEARCH("x,xx",H83)))</formula>
    </cfRule>
  </conditionalFormatting>
  <conditionalFormatting sqref="B79">
    <cfRule type="containsText" dxfId="71" priority="58" stopIfTrue="1" operator="containsText" text="x,xx">
      <formula>NOT(ISERROR(SEARCH("x,xx",B79)))</formula>
    </cfRule>
  </conditionalFormatting>
  <conditionalFormatting sqref="H51">
    <cfRule type="containsText" dxfId="70" priority="49" stopIfTrue="1" operator="containsText" text="x,xx">
      <formula>NOT(ISERROR(SEARCH("x,xx",H51)))</formula>
    </cfRule>
  </conditionalFormatting>
  <conditionalFormatting sqref="B52">
    <cfRule type="containsText" dxfId="69" priority="46" stopIfTrue="1" operator="containsText" text="x,xx">
      <formula>NOT(ISERROR(SEARCH("x,xx",B52)))</formula>
    </cfRule>
  </conditionalFormatting>
  <conditionalFormatting sqref="I79">
    <cfRule type="containsText" dxfId="68" priority="56" stopIfTrue="1" operator="containsText" text="x,xx">
      <formula>NOT(ISERROR(SEARCH("x,xx",I79)))</formula>
    </cfRule>
  </conditionalFormatting>
  <conditionalFormatting sqref="B57">
    <cfRule type="containsText" dxfId="67" priority="47" stopIfTrue="1" operator="containsText" text="x,xx">
      <formula>NOT(ISERROR(SEARCH("x,xx",B57)))</formula>
    </cfRule>
  </conditionalFormatting>
  <conditionalFormatting sqref="B77">
    <cfRule type="containsText" dxfId="66" priority="53" stopIfTrue="1" operator="containsText" text="x,xx">
      <formula>NOT(ISERROR(SEARCH("x,xx",B77)))</formula>
    </cfRule>
  </conditionalFormatting>
  <conditionalFormatting sqref="B76 B78">
    <cfRule type="containsText" dxfId="65" priority="57" stopIfTrue="1" operator="containsText" text="x,xx">
      <formula>NOT(ISERROR(SEARCH("x,xx",B76)))</formula>
    </cfRule>
  </conditionalFormatting>
  <conditionalFormatting sqref="F79">
    <cfRule type="containsText" dxfId="64" priority="54" stopIfTrue="1" operator="containsText" text="x,xx">
      <formula>NOT(ISERROR(SEARCH("x,xx",F79)))</formula>
    </cfRule>
  </conditionalFormatting>
  <conditionalFormatting sqref="B55 B74">
    <cfRule type="containsText" dxfId="63" priority="45" stopIfTrue="1" operator="containsText" text="x,xx">
      <formula>NOT(ISERROR(SEARCH("x,xx",B55)))</formula>
    </cfRule>
  </conditionalFormatting>
  <conditionalFormatting sqref="H79">
    <cfRule type="containsText" dxfId="62" priority="55" stopIfTrue="1" operator="containsText" text="x,xx">
      <formula>NOT(ISERROR(SEARCH("x,xx",H79)))</formula>
    </cfRule>
  </conditionalFormatting>
  <conditionalFormatting sqref="F51">
    <cfRule type="containsText" dxfId="61" priority="48" stopIfTrue="1" operator="containsText" text="x,xx">
      <formula>NOT(ISERROR(SEARCH("x,xx",F51)))</formula>
    </cfRule>
  </conditionalFormatting>
  <conditionalFormatting sqref="I52">
    <cfRule type="containsText" dxfId="60" priority="44" stopIfTrue="1" operator="containsText" text="x,xx">
      <formula>NOT(ISERROR(SEARCH("x,xx",I52)))</formula>
    </cfRule>
  </conditionalFormatting>
  <conditionalFormatting sqref="B51">
    <cfRule type="containsText" dxfId="59" priority="52" stopIfTrue="1" operator="containsText" text="x,xx">
      <formula>NOT(ISERROR(SEARCH("x,xx",B51)))</formula>
    </cfRule>
  </conditionalFormatting>
  <conditionalFormatting sqref="I51">
    <cfRule type="containsText" dxfId="58" priority="50" stopIfTrue="1" operator="containsText" text="x,xx">
      <formula>NOT(ISERROR(SEARCH("x,xx",I51)))</formula>
    </cfRule>
  </conditionalFormatting>
  <conditionalFormatting sqref="B50 B58">
    <cfRule type="containsText" dxfId="57" priority="51" stopIfTrue="1" operator="containsText" text="x,xx">
      <formula>NOT(ISERROR(SEARCH("x,xx",B50)))</formula>
    </cfRule>
  </conditionalFormatting>
  <conditionalFormatting sqref="F71">
    <cfRule type="containsText" dxfId="56" priority="37" stopIfTrue="1" operator="containsText" text="x,xx">
      <formula>NOT(ISERROR(SEARCH("x,xx",F71)))</formula>
    </cfRule>
  </conditionalFormatting>
  <conditionalFormatting sqref="F52">
    <cfRule type="containsText" dxfId="55" priority="42" stopIfTrue="1" operator="containsText" text="x,xx">
      <formula>NOT(ISERROR(SEARCH("x,xx",F52)))</formula>
    </cfRule>
  </conditionalFormatting>
  <conditionalFormatting sqref="H52">
    <cfRule type="containsText" dxfId="54" priority="43" stopIfTrue="1" operator="containsText" text="x,xx">
      <formula>NOT(ISERROR(SEARCH("x,xx",H52)))</formula>
    </cfRule>
  </conditionalFormatting>
  <conditionalFormatting sqref="B71">
    <cfRule type="containsText" dxfId="53" priority="41" stopIfTrue="1" operator="containsText" text="x,xx">
      <formula>NOT(ISERROR(SEARCH("x,xx",B71)))</formula>
    </cfRule>
  </conditionalFormatting>
  <conditionalFormatting sqref="I71">
    <cfRule type="containsText" dxfId="52" priority="39" stopIfTrue="1" operator="containsText" text="x,xx">
      <formula>NOT(ISERROR(SEARCH("x,xx",I71)))</formula>
    </cfRule>
  </conditionalFormatting>
  <conditionalFormatting sqref="H67">
    <cfRule type="containsText" dxfId="51" priority="34" stopIfTrue="1" operator="containsText" text="x,xx">
      <formula>NOT(ISERROR(SEARCH("x,xx",H67)))</formula>
    </cfRule>
  </conditionalFormatting>
  <conditionalFormatting sqref="B68 B70">
    <cfRule type="containsText" dxfId="50" priority="40" stopIfTrue="1" operator="containsText" text="x,xx">
      <formula>NOT(ISERROR(SEARCH("x,xx",B68)))</formula>
    </cfRule>
  </conditionalFormatting>
  <conditionalFormatting sqref="H71">
    <cfRule type="containsText" dxfId="49" priority="38" stopIfTrue="1" operator="containsText" text="x,xx">
      <formula>NOT(ISERROR(SEARCH("x,xx",H71)))</formula>
    </cfRule>
  </conditionalFormatting>
  <conditionalFormatting sqref="B64 B56">
    <cfRule type="containsText" dxfId="48" priority="36" stopIfTrue="1" operator="containsText" text="x,xx">
      <formula>NOT(ISERROR(SEARCH("x,xx",B56)))</formula>
    </cfRule>
  </conditionalFormatting>
  <conditionalFormatting sqref="B53">
    <cfRule type="containsText" dxfId="47" priority="32" stopIfTrue="1" operator="containsText" text="x,xx">
      <formula>NOT(ISERROR(SEARCH("x,xx",B53)))</formula>
    </cfRule>
  </conditionalFormatting>
  <conditionalFormatting sqref="H81:J81 F81">
    <cfRule type="containsText" dxfId="46" priority="25" stopIfTrue="1" operator="containsText" text="x,xx">
      <formula>NOT(ISERROR(SEARCH("x,xx",F81)))</formula>
    </cfRule>
  </conditionalFormatting>
  <conditionalFormatting sqref="I67">
    <cfRule type="containsText" dxfId="45" priority="35" stopIfTrue="1" operator="containsText" text="x,xx">
      <formula>NOT(ISERROR(SEARCH("x,xx",I67)))</formula>
    </cfRule>
  </conditionalFormatting>
  <conditionalFormatting sqref="F67">
    <cfRule type="containsText" dxfId="44" priority="33" stopIfTrue="1" operator="containsText" text="x,xx">
      <formula>NOT(ISERROR(SEARCH("x,xx",F67)))</formula>
    </cfRule>
  </conditionalFormatting>
  <conditionalFormatting sqref="B63">
    <cfRule type="containsText" dxfId="43" priority="31" stopIfTrue="1" operator="containsText" text="x,xx">
      <formula>NOT(ISERROR(SEARCH("x,xx",B63)))</formula>
    </cfRule>
  </conditionalFormatting>
  <conditionalFormatting sqref="I63">
    <cfRule type="containsText" dxfId="42" priority="29" stopIfTrue="1" operator="containsText" text="x,xx">
      <formula>NOT(ISERROR(SEARCH("x,xx",I63)))</formula>
    </cfRule>
  </conditionalFormatting>
  <conditionalFormatting sqref="B60 B62">
    <cfRule type="containsText" dxfId="41" priority="30" stopIfTrue="1" operator="containsText" text="x,xx">
      <formula>NOT(ISERROR(SEARCH("x,xx",B60)))</formula>
    </cfRule>
  </conditionalFormatting>
  <conditionalFormatting sqref="H63">
    <cfRule type="containsText" dxfId="40" priority="28" stopIfTrue="1" operator="containsText" text="x,xx">
      <formula>NOT(ISERROR(SEARCH("x,xx",H63)))</formula>
    </cfRule>
  </conditionalFormatting>
  <conditionalFormatting sqref="F63">
    <cfRule type="containsText" dxfId="39" priority="27" stopIfTrue="1" operator="containsText" text="x,xx">
      <formula>NOT(ISERROR(SEARCH("x,xx",F63)))</formula>
    </cfRule>
  </conditionalFormatting>
  <conditionalFormatting sqref="B61">
    <cfRule type="containsText" dxfId="38" priority="26" stopIfTrue="1" operator="containsText" text="x,xx">
      <formula>NOT(ISERROR(SEARCH("x,xx",B61)))</formula>
    </cfRule>
  </conditionalFormatting>
  <conditionalFormatting sqref="B81">
    <cfRule type="containsText" dxfId="37" priority="24" stopIfTrue="1" operator="containsText" text="x,xx">
      <formula>NOT(ISERROR(SEARCH("x,xx",B81)))</formula>
    </cfRule>
  </conditionalFormatting>
  <conditionalFormatting sqref="B101">
    <cfRule type="containsText" dxfId="36" priority="22" stopIfTrue="1" operator="containsText" text="x,xx">
      <formula>NOT(ISERROR(SEARCH("x,xx",B101)))</formula>
    </cfRule>
  </conditionalFormatting>
  <conditionalFormatting sqref="H101:J101 F101">
    <cfRule type="containsText" dxfId="35" priority="23" stopIfTrue="1" operator="containsText" text="x,xx">
      <formula>NOT(ISERROR(SEARCH("x,xx",F101)))</formula>
    </cfRule>
  </conditionalFormatting>
  <conditionalFormatting sqref="H120:J120 F120">
    <cfRule type="containsText" dxfId="34" priority="21" stopIfTrue="1" operator="containsText" text="x,xx">
      <formula>NOT(ISERROR(SEARCH("x,xx",F120)))</formula>
    </cfRule>
  </conditionalFormatting>
  <conditionalFormatting sqref="B120">
    <cfRule type="containsText" dxfId="33" priority="20" stopIfTrue="1" operator="containsText" text="x,xx">
      <formula>NOT(ISERROR(SEARCH("x,xx",B120)))</formula>
    </cfRule>
  </conditionalFormatting>
  <conditionalFormatting sqref="B91">
    <cfRule type="containsText" dxfId="32" priority="18" stopIfTrue="1" operator="containsText" text="x,xx">
      <formula>NOT(ISERROR(SEARCH("x,xx",B91)))</formula>
    </cfRule>
  </conditionalFormatting>
  <conditionalFormatting sqref="H91:J91 F91">
    <cfRule type="containsText" dxfId="31" priority="19" stopIfTrue="1" operator="containsText" text="x,xx">
      <formula>NOT(ISERROR(SEARCH("x,xx",F91)))</formula>
    </cfRule>
  </conditionalFormatting>
  <conditionalFormatting sqref="B113">
    <cfRule type="containsText" dxfId="30" priority="17" stopIfTrue="1" operator="containsText" text="x,xx">
      <formula>NOT(ISERROR(SEARCH("x,xx",B113)))</formula>
    </cfRule>
  </conditionalFormatting>
  <conditionalFormatting sqref="B85">
    <cfRule type="containsText" dxfId="29" priority="16" stopIfTrue="1" operator="containsText" text="x,xx">
      <formula>NOT(ISERROR(SEARCH("x,xx",B85)))</formula>
    </cfRule>
  </conditionalFormatting>
  <conditionalFormatting sqref="H111">
    <cfRule type="containsText" dxfId="28" priority="14" stopIfTrue="1" operator="containsText" text="x,xx">
      <formula>NOT(ISERROR(SEARCH("x,xx",H111)))</formula>
    </cfRule>
  </conditionalFormatting>
  <conditionalFormatting sqref="B67">
    <cfRule type="containsText" dxfId="27" priority="13" stopIfTrue="1" operator="containsText" text="x,xx">
      <formula>NOT(ISERROR(SEARCH("x,xx",B67)))</formula>
    </cfRule>
  </conditionalFormatting>
  <conditionalFormatting sqref="B69">
    <cfRule type="containsText" dxfId="26" priority="12" stopIfTrue="1" operator="containsText" text="x,xx">
      <formula>NOT(ISERROR(SEARCH("x,xx",B69)))</formula>
    </cfRule>
  </conditionalFormatting>
  <conditionalFormatting sqref="B73">
    <cfRule type="containsText" dxfId="25" priority="11" stopIfTrue="1" operator="containsText" text="x,xx">
      <formula>NOT(ISERROR(SEARCH("x,xx",B73)))</formula>
    </cfRule>
  </conditionalFormatting>
  <conditionalFormatting sqref="B90">
    <cfRule type="containsText" dxfId="24" priority="10" stopIfTrue="1" operator="containsText" text="x,xx">
      <formula>NOT(ISERROR(SEARCH("x,xx",B90)))</formula>
    </cfRule>
  </conditionalFormatting>
  <conditionalFormatting sqref="B45">
    <cfRule type="containsText" dxfId="23" priority="9" stopIfTrue="1" operator="containsText" text="x,xx">
      <formula>NOT(ISERROR(SEARCH("x,xx",B45)))</formula>
    </cfRule>
  </conditionalFormatting>
  <conditionalFormatting sqref="F45">
    <cfRule type="containsText" dxfId="22" priority="7" stopIfTrue="1" operator="containsText" text="x,xx">
      <formula>NOT(ISERROR(SEARCH("x,xx",F45)))</formula>
    </cfRule>
  </conditionalFormatting>
  <conditionalFormatting sqref="B43">
    <cfRule type="containsText" dxfId="21" priority="6" stopIfTrue="1" operator="containsText" text="x,xx">
      <formula>NOT(ISERROR(SEARCH("x,xx",B43)))</formula>
    </cfRule>
  </conditionalFormatting>
  <conditionalFormatting sqref="F43">
    <cfRule type="containsText" dxfId="20" priority="4" stopIfTrue="1" operator="containsText" text="x,xx">
      <formula>NOT(ISERROR(SEARCH("x,xx",F43)))</formula>
    </cfRule>
  </conditionalFormatting>
  <conditionalFormatting sqref="H44">
    <cfRule type="containsText" dxfId="19" priority="3" stopIfTrue="1" operator="containsText" text="x,xx">
      <formula>NOT(ISERROR(SEARCH("x,xx",H44)))</formula>
    </cfRule>
  </conditionalFormatting>
  <conditionalFormatting sqref="B44">
    <cfRule type="containsText" dxfId="18" priority="2" stopIfTrue="1" operator="containsText" text="x,xx">
      <formula>NOT(ISERROR(SEARCH("x,xx",B44)))</formula>
    </cfRule>
  </conditionalFormatting>
  <conditionalFormatting sqref="F44">
    <cfRule type="containsText" dxfId="17" priority="1" stopIfTrue="1" operator="containsText" text="x,xx">
      <formula>NOT(ISERROR(SEARCH("x,xx",F44)))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fitToHeight="20" orientation="landscape" r:id="rId1"/>
  <headerFooter>
    <oddHeader>&amp;L
    &amp;G&amp;C&amp;"-,Negrito"&amp;11&amp;K03+000
&amp;K03+055UNIDADE DE ENGENHARIA</oddHeader>
    <oddFooter>&amp;R&amp;"-,Regular"&amp;9&amp;K03+039
                                              Pág.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zoomScaleNormal="100" zoomScalePageLayoutView="85" workbookViewId="0">
      <selection activeCell="D7" sqref="D7"/>
    </sheetView>
  </sheetViews>
  <sheetFormatPr defaultColWidth="8.85546875" defaultRowHeight="12.75" x14ac:dyDescent="0.2"/>
  <cols>
    <col min="1" max="1" width="10.28515625" style="22" customWidth="1"/>
    <col min="2" max="2" width="6.28515625" style="22" customWidth="1"/>
    <col min="3" max="3" width="43.5703125" style="22" customWidth="1"/>
    <col min="4" max="4" width="11.140625" style="22" customWidth="1"/>
    <col min="5" max="6" width="8.85546875" style="22"/>
    <col min="7" max="7" width="31.42578125" style="22" customWidth="1"/>
    <col min="8" max="8" width="8.85546875" style="22"/>
    <col min="9" max="9" width="10.28515625" style="22" customWidth="1"/>
    <col min="10" max="16384" width="8.85546875" style="22"/>
  </cols>
  <sheetData>
    <row r="1" spans="1:8" x14ac:dyDescent="0.2">
      <c r="A1" s="21"/>
      <c r="B1" s="21"/>
      <c r="C1" s="21"/>
      <c r="D1" s="21"/>
      <c r="E1" s="1"/>
    </row>
    <row r="2" spans="1:8" x14ac:dyDescent="0.2">
      <c r="A2" s="21"/>
      <c r="B2" s="21"/>
      <c r="C2" s="21"/>
      <c r="D2" s="21"/>
      <c r="E2" s="1"/>
    </row>
    <row r="3" spans="1:8" x14ac:dyDescent="0.2">
      <c r="A3" s="21"/>
      <c r="B3" s="21"/>
      <c r="C3" s="21"/>
      <c r="D3" s="21"/>
      <c r="E3" s="1"/>
    </row>
    <row r="4" spans="1:8" ht="12.75" customHeight="1" x14ac:dyDescent="0.2">
      <c r="A4" s="23"/>
      <c r="B4" s="248" t="s">
        <v>47</v>
      </c>
      <c r="C4" s="248"/>
      <c r="D4" s="248"/>
      <c r="E4" s="1"/>
    </row>
    <row r="5" spans="1:8" s="26" customFormat="1" ht="13.5" thickBot="1" x14ac:dyDescent="0.25">
      <c r="A5" s="25"/>
      <c r="B5" s="25"/>
      <c r="C5" s="25"/>
      <c r="D5" s="25"/>
      <c r="E5" s="25"/>
    </row>
    <row r="6" spans="1:8" ht="15" x14ac:dyDescent="0.2">
      <c r="A6" s="2"/>
      <c r="B6" s="89"/>
      <c r="C6" s="90" t="s">
        <v>22</v>
      </c>
      <c r="D6" s="90"/>
      <c r="E6" s="2"/>
      <c r="F6" s="249" t="s">
        <v>46</v>
      </c>
      <c r="G6" s="249"/>
      <c r="H6" s="249"/>
    </row>
    <row r="7" spans="1:8" ht="15" x14ac:dyDescent="0.2">
      <c r="A7" s="1"/>
      <c r="B7" s="71">
        <v>1</v>
      </c>
      <c r="C7" s="75" t="s">
        <v>23</v>
      </c>
      <c r="D7" s="76">
        <v>3.5000000000000003E-2</v>
      </c>
      <c r="E7" s="1"/>
      <c r="F7" s="31" t="s">
        <v>37</v>
      </c>
      <c r="G7" s="31"/>
      <c r="H7" s="31"/>
    </row>
    <row r="8" spans="1:8" ht="15" x14ac:dyDescent="0.2">
      <c r="A8" s="1"/>
      <c r="B8" s="71">
        <v>2</v>
      </c>
      <c r="C8" s="75" t="s">
        <v>24</v>
      </c>
      <c r="D8" s="76">
        <v>8.9999999999999993E-3</v>
      </c>
      <c r="E8" s="1"/>
      <c r="F8" s="31" t="s">
        <v>38</v>
      </c>
      <c r="G8" s="31"/>
      <c r="H8" s="31"/>
    </row>
    <row r="9" spans="1:8" ht="15" x14ac:dyDescent="0.2">
      <c r="A9" s="1"/>
      <c r="B9" s="83">
        <v>3</v>
      </c>
      <c r="C9" s="87" t="s">
        <v>25</v>
      </c>
      <c r="D9" s="88">
        <v>1.26E-2</v>
      </c>
      <c r="E9" s="1"/>
      <c r="F9" s="31" t="s">
        <v>39</v>
      </c>
      <c r="G9" s="31"/>
      <c r="H9" s="31"/>
    </row>
    <row r="10" spans="1:8" ht="15" x14ac:dyDescent="0.2">
      <c r="A10" s="1"/>
      <c r="B10" s="71"/>
      <c r="C10" s="75"/>
      <c r="D10" s="91"/>
      <c r="E10" s="1"/>
      <c r="F10" s="31" t="s">
        <v>40</v>
      </c>
      <c r="G10" s="31"/>
      <c r="H10" s="31"/>
    </row>
    <row r="11" spans="1:8" ht="15" x14ac:dyDescent="0.2">
      <c r="A11" s="1"/>
      <c r="B11" s="77">
        <v>4</v>
      </c>
      <c r="C11" s="78" t="s">
        <v>26</v>
      </c>
      <c r="D11" s="79">
        <v>7.0000000000000007E-2</v>
      </c>
      <c r="E11" s="1"/>
      <c r="F11" s="31" t="s">
        <v>41</v>
      </c>
      <c r="G11" s="31"/>
      <c r="H11" s="31"/>
    </row>
    <row r="12" spans="1:8" ht="15" x14ac:dyDescent="0.2">
      <c r="A12" s="1"/>
      <c r="B12" s="74"/>
      <c r="C12" s="75"/>
      <c r="D12" s="91"/>
      <c r="E12" s="1"/>
      <c r="F12" s="32" t="s">
        <v>42</v>
      </c>
      <c r="G12" s="32"/>
      <c r="H12" s="32"/>
    </row>
    <row r="13" spans="1:8" x14ac:dyDescent="0.2">
      <c r="A13" s="1"/>
      <c r="B13" s="68">
        <v>5</v>
      </c>
      <c r="C13" s="69" t="s">
        <v>27</v>
      </c>
      <c r="D13" s="86">
        <f>SUM(D14:D17)</f>
        <v>8.6499999999999994E-2</v>
      </c>
      <c r="E13" s="1"/>
      <c r="F13" s="33"/>
      <c r="G13" s="33"/>
      <c r="H13" s="33"/>
    </row>
    <row r="14" spans="1:8" ht="13.9" customHeight="1" x14ac:dyDescent="0.2">
      <c r="A14" s="1"/>
      <c r="B14" s="80" t="s">
        <v>28</v>
      </c>
      <c r="C14" s="81" t="s">
        <v>29</v>
      </c>
      <c r="D14" s="82">
        <v>0.03</v>
      </c>
      <c r="E14" s="1"/>
      <c r="F14" s="34"/>
      <c r="G14" s="27"/>
      <c r="H14" s="27"/>
    </row>
    <row r="15" spans="1:8" x14ac:dyDescent="0.2">
      <c r="A15" s="1"/>
      <c r="B15" s="71" t="s">
        <v>30</v>
      </c>
      <c r="C15" s="72" t="s">
        <v>31</v>
      </c>
      <c r="D15" s="73">
        <v>6.4999999999999997E-3</v>
      </c>
      <c r="E15" s="1"/>
      <c r="F15" s="27"/>
      <c r="G15" s="27"/>
      <c r="H15" s="27"/>
    </row>
    <row r="16" spans="1:8" x14ac:dyDescent="0.2">
      <c r="A16" s="1"/>
      <c r="B16" s="71" t="s">
        <v>32</v>
      </c>
      <c r="C16" s="72" t="s">
        <v>33</v>
      </c>
      <c r="D16" s="73">
        <v>0.03</v>
      </c>
      <c r="E16" s="1"/>
      <c r="F16" s="27"/>
      <c r="G16" s="27"/>
      <c r="H16" s="27"/>
    </row>
    <row r="17" spans="1:10" x14ac:dyDescent="0.2">
      <c r="A17" s="1"/>
      <c r="B17" s="83" t="s">
        <v>34</v>
      </c>
      <c r="C17" s="84" t="s">
        <v>35</v>
      </c>
      <c r="D17" s="85">
        <v>0.02</v>
      </c>
      <c r="E17" s="1"/>
      <c r="F17" s="250"/>
      <c r="G17" s="250"/>
      <c r="H17" s="250"/>
    </row>
    <row r="18" spans="1:10" ht="13.9" customHeight="1" x14ac:dyDescent="0.2">
      <c r="A18" s="1"/>
      <c r="B18" s="71"/>
      <c r="C18" s="72"/>
      <c r="D18" s="92"/>
      <c r="E18" s="1"/>
      <c r="F18" s="249" t="s">
        <v>49</v>
      </c>
      <c r="G18" s="249"/>
      <c r="H18" s="249"/>
    </row>
    <row r="19" spans="1:10" x14ac:dyDescent="0.2">
      <c r="A19" s="3"/>
      <c r="B19" s="68">
        <v>6</v>
      </c>
      <c r="C19" s="69" t="s">
        <v>36</v>
      </c>
      <c r="D19" s="70">
        <v>0.01</v>
      </c>
      <c r="E19" s="3"/>
      <c r="F19" s="251" t="s">
        <v>48</v>
      </c>
      <c r="G19" s="251"/>
      <c r="H19" s="251"/>
    </row>
    <row r="20" spans="1:10" x14ac:dyDescent="0.2">
      <c r="A20" s="3"/>
      <c r="B20" s="254"/>
      <c r="C20" s="254"/>
      <c r="D20" s="254"/>
      <c r="E20" s="4"/>
      <c r="F20" s="252"/>
      <c r="G20" s="252"/>
      <c r="H20" s="252"/>
    </row>
    <row r="21" spans="1:10" ht="13.5" thickBot="1" x14ac:dyDescent="0.25">
      <c r="A21" s="3"/>
      <c r="B21" s="65"/>
      <c r="C21" s="66" t="s">
        <v>44</v>
      </c>
      <c r="D21" s="67">
        <f>(((1+D7+D8+D9)*(1+D19)*(1+D11)/(1-D13))-1)</f>
        <v>0.25</v>
      </c>
      <c r="E21" s="4"/>
      <c r="F21" s="252"/>
      <c r="G21" s="252"/>
      <c r="H21" s="252"/>
    </row>
    <row r="22" spans="1:10" x14ac:dyDescent="0.2">
      <c r="A22" s="3"/>
      <c r="D22" s="24"/>
      <c r="E22" s="5"/>
      <c r="F22" s="252"/>
      <c r="G22" s="252"/>
      <c r="H22" s="252"/>
    </row>
    <row r="23" spans="1:10" ht="13.5" thickBot="1" x14ac:dyDescent="0.25">
      <c r="A23" s="3"/>
      <c r="B23" s="64" t="s">
        <v>45</v>
      </c>
      <c r="C23" s="34"/>
      <c r="D23" s="24"/>
      <c r="E23" s="5"/>
      <c r="F23" s="252"/>
      <c r="G23" s="252"/>
      <c r="H23" s="252"/>
    </row>
    <row r="24" spans="1:10" x14ac:dyDescent="0.2">
      <c r="A24" s="3"/>
      <c r="B24" s="255" t="s">
        <v>51</v>
      </c>
      <c r="C24" s="255"/>
      <c r="D24" s="255"/>
      <c r="E24" s="5"/>
      <c r="F24" s="252"/>
      <c r="G24" s="252"/>
      <c r="H24" s="252"/>
    </row>
    <row r="25" spans="1:10" ht="13.5" thickBot="1" x14ac:dyDescent="0.25">
      <c r="B25" s="256" t="s">
        <v>50</v>
      </c>
      <c r="C25" s="256"/>
      <c r="D25" s="256"/>
      <c r="F25" s="253"/>
      <c r="G25" s="253"/>
      <c r="H25" s="253"/>
    </row>
    <row r="27" spans="1:10" x14ac:dyDescent="0.2">
      <c r="A27" s="34"/>
      <c r="B27" s="34"/>
      <c r="C27" s="34"/>
      <c r="D27" s="34"/>
      <c r="E27" s="41"/>
      <c r="F27" s="41"/>
      <c r="G27" s="41"/>
      <c r="H27" s="41"/>
      <c r="I27" s="41"/>
      <c r="J27" s="27"/>
    </row>
    <row r="28" spans="1:10" x14ac:dyDescent="0.2">
      <c r="A28" s="34"/>
      <c r="B28" s="34"/>
      <c r="C28" s="34"/>
      <c r="D28" s="34"/>
      <c r="E28" s="34"/>
      <c r="F28" s="34"/>
      <c r="G28" s="34"/>
      <c r="H28" s="34"/>
      <c r="I28" s="34"/>
    </row>
    <row r="29" spans="1:10" ht="14.45" customHeight="1" x14ac:dyDescent="0.2">
      <c r="B29" s="34"/>
      <c r="C29" s="34"/>
      <c r="D29" s="34"/>
      <c r="E29" s="28"/>
      <c r="F29" s="34"/>
      <c r="G29" s="34"/>
      <c r="H29" s="34"/>
    </row>
    <row r="30" spans="1:10" ht="15" x14ac:dyDescent="0.2">
      <c r="B30" s="34"/>
      <c r="C30" s="34"/>
      <c r="D30" s="34"/>
      <c r="E30" s="29"/>
      <c r="F30" s="34"/>
      <c r="G30" s="34"/>
      <c r="H30" s="34"/>
    </row>
    <row r="31" spans="1:10" ht="15" x14ac:dyDescent="0.2">
      <c r="B31" s="34"/>
      <c r="C31" s="34"/>
      <c r="D31" s="34"/>
      <c r="E31" s="29"/>
      <c r="F31" s="34"/>
      <c r="G31" s="34"/>
      <c r="H31" s="34"/>
    </row>
    <row r="32" spans="1:10" ht="15" x14ac:dyDescent="0.2">
      <c r="B32" s="34"/>
      <c r="C32" s="34"/>
      <c r="D32" s="34"/>
      <c r="E32" s="29"/>
      <c r="F32" s="34"/>
      <c r="G32" s="34"/>
      <c r="H32" s="34"/>
    </row>
    <row r="33" spans="2:8" ht="15" x14ac:dyDescent="0.2">
      <c r="B33" s="35"/>
      <c r="C33" s="35"/>
      <c r="D33" s="35"/>
      <c r="E33" s="36"/>
      <c r="F33" s="35"/>
      <c r="G33" s="35"/>
      <c r="H33" s="35"/>
    </row>
    <row r="34" spans="2:8" ht="15" x14ac:dyDescent="0.2">
      <c r="E34" s="29"/>
    </row>
    <row r="35" spans="2:8" ht="15" x14ac:dyDescent="0.2">
      <c r="E35" s="30"/>
    </row>
  </sheetData>
  <sheetProtection algorithmName="SHA-512" hashValue="6+rIeh42ldRiSrH4WKQaFSIDLZSnOVQTsFs4RmpFkKTTq4F51km2aBvwA72j+uBgbwrpQZvl+3ESmKfhEhoFsg==" saltValue="UmLwdgrCFFmOshzptd40iw==" spinCount="100000" sheet="1" selectLockedCell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59055118110236227" header="0.31496062992125984" footer="0.31496062992125984"/>
  <pageSetup paperSize="9" orientation="landscape" r:id="rId1"/>
  <headerFooter>
    <oddHeader xml:space="preserve">&amp;L
   &amp;G&amp;C&amp;"-,Negrito"&amp;11&amp;K03+038
UNIDADE DE ENGENHARIA&amp;R&amp;"-,Negrito"&amp;K03+038
</oddHeader>
    <oddFooter>&amp;R&amp;"-,Regular"&amp;9&amp;K03+039Pág.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9"/>
  <sheetViews>
    <sheetView zoomScaleNormal="100" zoomScaleSheetLayoutView="90" workbookViewId="0">
      <selection sqref="A1:I2"/>
    </sheetView>
  </sheetViews>
  <sheetFormatPr defaultColWidth="11.42578125" defaultRowHeight="15" x14ac:dyDescent="0.2"/>
  <cols>
    <col min="1" max="1" width="11.5703125" style="16" customWidth="1"/>
    <col min="2" max="2" width="48.140625" style="17" customWidth="1"/>
    <col min="3" max="4" width="11.7109375" style="17" customWidth="1"/>
    <col min="5" max="5" width="11.7109375" style="18" customWidth="1"/>
    <col min="6" max="6" width="11.7109375" style="19" customWidth="1"/>
    <col min="7" max="9" width="11.7109375" style="20" customWidth="1"/>
    <col min="10" max="230" width="11.42578125" style="6" customWidth="1"/>
    <col min="231" max="231" width="56.28515625" style="6" customWidth="1"/>
    <col min="232" max="16384" width="11.42578125" style="6"/>
  </cols>
  <sheetData>
    <row r="1" spans="1:239" x14ac:dyDescent="0.2">
      <c r="A1" s="240" t="s">
        <v>18</v>
      </c>
      <c r="B1" s="240"/>
      <c r="C1" s="240"/>
      <c r="D1" s="240"/>
      <c r="E1" s="240"/>
      <c r="F1" s="240"/>
      <c r="G1" s="240"/>
      <c r="H1" s="240"/>
      <c r="I1" s="240"/>
    </row>
    <row r="2" spans="1:239" x14ac:dyDescent="0.2">
      <c r="A2" s="240"/>
      <c r="B2" s="240"/>
      <c r="C2" s="240"/>
      <c r="D2" s="240"/>
      <c r="E2" s="240"/>
      <c r="F2" s="240"/>
      <c r="G2" s="240"/>
      <c r="H2" s="240"/>
      <c r="I2" s="240"/>
    </row>
    <row r="3" spans="1:239" x14ac:dyDescent="0.2">
      <c r="A3" s="95" t="s">
        <v>85</v>
      </c>
      <c r="B3" s="94"/>
      <c r="C3" s="94"/>
      <c r="D3" s="94"/>
      <c r="E3" s="94"/>
      <c r="F3" s="94"/>
      <c r="G3" s="227" t="s">
        <v>14</v>
      </c>
      <c r="H3" s="227"/>
      <c r="I3" s="7">
        <f>BDI!D21</f>
        <v>0.25</v>
      </c>
    </row>
    <row r="4" spans="1:239" x14ac:dyDescent="0.2">
      <c r="A4" s="95" t="s">
        <v>86</v>
      </c>
      <c r="B4" s="94"/>
      <c r="C4" s="94"/>
      <c r="D4" s="94"/>
      <c r="E4" s="94"/>
      <c r="F4" s="94"/>
      <c r="G4" s="227" t="s">
        <v>74</v>
      </c>
      <c r="H4" s="227"/>
      <c r="I4" s="7">
        <v>1.1120000000000001</v>
      </c>
    </row>
    <row r="5" spans="1:239" x14ac:dyDescent="0.2">
      <c r="A5" s="95" t="s">
        <v>241</v>
      </c>
      <c r="B5" s="94"/>
      <c r="C5" s="94"/>
      <c r="D5" s="94"/>
      <c r="E5" s="94"/>
      <c r="F5" s="94"/>
      <c r="G5" s="228" t="s">
        <v>7</v>
      </c>
      <c r="H5" s="228"/>
      <c r="I5" s="186">
        <f>'Planilha de Orçamento'!G5</f>
        <v>0</v>
      </c>
    </row>
    <row r="6" spans="1:239" ht="15.75" thickBot="1" x14ac:dyDescent="0.25">
      <c r="A6" s="247"/>
      <c r="B6" s="247"/>
      <c r="C6" s="247"/>
      <c r="D6" s="247"/>
      <c r="E6" s="247"/>
      <c r="F6" s="247"/>
      <c r="G6" s="247"/>
      <c r="H6" s="247"/>
      <c r="I6" s="247"/>
    </row>
    <row r="7" spans="1:239" s="9" customFormat="1" ht="15.75" thickBot="1" x14ac:dyDescent="0.25">
      <c r="A7" s="243" t="s">
        <v>20</v>
      </c>
      <c r="B7" s="243"/>
      <c r="C7" s="243"/>
      <c r="D7" s="243"/>
      <c r="E7" s="243"/>
      <c r="F7" s="243"/>
      <c r="G7" s="243"/>
      <c r="H7" s="243"/>
      <c r="I7" s="243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</row>
    <row r="8" spans="1:239" s="11" customFormat="1" ht="12.75" x14ac:dyDescent="0.2">
      <c r="A8" s="38" t="s">
        <v>5</v>
      </c>
      <c r="B8" s="276">
        <f>'Planilha de Orçamento'!B8</f>
        <v>0</v>
      </c>
      <c r="C8" s="276"/>
      <c r="D8" s="276"/>
      <c r="E8" s="38" t="s">
        <v>6</v>
      </c>
      <c r="F8" s="276">
        <f>'Planilha de Orçamento'!D8</f>
        <v>0</v>
      </c>
      <c r="G8" s="276"/>
      <c r="H8" s="38" t="s">
        <v>13</v>
      </c>
      <c r="I8" s="187">
        <f>'Planilha de Orçamento'!G8</f>
        <v>0</v>
      </c>
      <c r="J8" s="174"/>
      <c r="K8" s="174"/>
      <c r="L8" s="174"/>
      <c r="M8" s="174"/>
      <c r="N8" s="174"/>
      <c r="O8" s="174"/>
      <c r="P8" s="174"/>
      <c r="Q8" s="174"/>
      <c r="R8" s="10"/>
      <c r="S8" s="174"/>
      <c r="T8" s="174"/>
      <c r="U8" s="174"/>
      <c r="V8" s="174"/>
      <c r="W8" s="174"/>
      <c r="X8" s="174"/>
      <c r="Y8" s="174"/>
      <c r="Z8" s="10"/>
      <c r="AA8" s="174"/>
      <c r="AB8" s="174"/>
      <c r="AC8" s="174"/>
      <c r="AD8" s="174"/>
      <c r="AE8" s="174"/>
      <c r="AF8" s="174"/>
      <c r="AG8" s="174"/>
      <c r="AH8" s="10"/>
      <c r="AI8" s="174"/>
      <c r="AJ8" s="174"/>
      <c r="AK8" s="174"/>
      <c r="AL8" s="174"/>
      <c r="AM8" s="174"/>
      <c r="AN8" s="174"/>
      <c r="AO8" s="174"/>
      <c r="AP8" s="10"/>
      <c r="AQ8" s="174"/>
      <c r="AR8" s="174"/>
      <c r="AS8" s="174"/>
      <c r="AT8" s="174"/>
      <c r="AU8" s="174"/>
      <c r="AV8" s="174"/>
      <c r="AW8" s="174"/>
      <c r="AX8" s="10"/>
      <c r="AY8" s="174"/>
      <c r="AZ8" s="174"/>
      <c r="BA8" s="174"/>
      <c r="BB8" s="174"/>
      <c r="BC8" s="174"/>
      <c r="BD8" s="174"/>
      <c r="BE8" s="174"/>
      <c r="BF8" s="10"/>
      <c r="BG8" s="174"/>
      <c r="BH8" s="174"/>
      <c r="BI8" s="174"/>
      <c r="BJ8" s="174"/>
      <c r="BK8" s="174"/>
      <c r="BL8" s="174"/>
      <c r="BM8" s="174"/>
      <c r="BN8" s="10"/>
      <c r="BO8" s="174"/>
      <c r="BP8" s="174"/>
      <c r="BQ8" s="174"/>
      <c r="BR8" s="174"/>
      <c r="BS8" s="174"/>
      <c r="BT8" s="174"/>
      <c r="BU8" s="174"/>
      <c r="BV8" s="10"/>
      <c r="BW8" s="174"/>
      <c r="BX8" s="174"/>
      <c r="BY8" s="174"/>
      <c r="BZ8" s="174"/>
      <c r="CA8" s="174"/>
      <c r="CB8" s="174"/>
      <c r="CC8" s="174"/>
      <c r="CD8" s="10"/>
      <c r="CE8" s="174"/>
      <c r="CF8" s="174"/>
      <c r="CG8" s="174"/>
      <c r="CH8" s="174"/>
      <c r="CI8" s="174"/>
      <c r="CJ8" s="174"/>
      <c r="CK8" s="174"/>
      <c r="CL8" s="10"/>
      <c r="CM8" s="174"/>
      <c r="CN8" s="174"/>
      <c r="CO8" s="174"/>
      <c r="CP8" s="174"/>
      <c r="CQ8" s="174"/>
      <c r="CR8" s="174"/>
      <c r="CS8" s="174"/>
      <c r="CT8" s="10"/>
      <c r="CU8" s="174"/>
      <c r="CV8" s="174"/>
      <c r="CW8" s="174"/>
      <c r="CX8" s="174"/>
      <c r="CY8" s="174"/>
      <c r="CZ8" s="174"/>
      <c r="DA8" s="174"/>
      <c r="DB8" s="10"/>
      <c r="DC8" s="174"/>
      <c r="DD8" s="174"/>
      <c r="DE8" s="174"/>
      <c r="DF8" s="174"/>
      <c r="DG8" s="174"/>
      <c r="DH8" s="174"/>
      <c r="DI8" s="174"/>
      <c r="DJ8" s="10"/>
      <c r="DK8" s="174"/>
      <c r="DL8" s="174"/>
      <c r="DM8" s="174"/>
      <c r="DN8" s="174"/>
      <c r="DO8" s="174"/>
      <c r="DP8" s="174"/>
      <c r="DQ8" s="174"/>
      <c r="DR8" s="10"/>
      <c r="DS8" s="174"/>
      <c r="DT8" s="174"/>
      <c r="DU8" s="174"/>
      <c r="DV8" s="174"/>
      <c r="DW8" s="174"/>
      <c r="DX8" s="174"/>
      <c r="DY8" s="174"/>
      <c r="DZ8" s="10"/>
      <c r="EA8" s="174"/>
      <c r="EB8" s="174"/>
      <c r="EC8" s="174"/>
      <c r="ED8" s="174"/>
      <c r="EE8" s="174"/>
      <c r="EF8" s="174"/>
      <c r="EG8" s="174"/>
      <c r="EH8" s="10"/>
      <c r="EI8" s="174"/>
      <c r="EJ8" s="174"/>
      <c r="EK8" s="174"/>
      <c r="EL8" s="174"/>
      <c r="EM8" s="174"/>
      <c r="EN8" s="174"/>
      <c r="EO8" s="174"/>
      <c r="EP8" s="10"/>
      <c r="EQ8" s="174"/>
      <c r="ER8" s="174"/>
      <c r="ES8" s="174"/>
      <c r="ET8" s="174"/>
      <c r="EU8" s="174"/>
      <c r="EV8" s="174"/>
      <c r="EW8" s="174"/>
      <c r="EX8" s="10"/>
      <c r="EY8" s="174"/>
      <c r="EZ8" s="174"/>
      <c r="FA8" s="174"/>
      <c r="FB8" s="174"/>
      <c r="FC8" s="174"/>
      <c r="FD8" s="174"/>
      <c r="FE8" s="174"/>
      <c r="FF8" s="10"/>
      <c r="FG8" s="174"/>
      <c r="FH8" s="174"/>
      <c r="FI8" s="174"/>
      <c r="FJ8" s="174"/>
      <c r="FK8" s="174"/>
      <c r="FL8" s="174"/>
      <c r="FM8" s="174"/>
      <c r="FN8" s="10"/>
      <c r="FO8" s="174"/>
      <c r="FP8" s="174"/>
      <c r="FQ8" s="174"/>
      <c r="FR8" s="174"/>
      <c r="FS8" s="174"/>
      <c r="FT8" s="174"/>
      <c r="FU8" s="174"/>
      <c r="FV8" s="10"/>
      <c r="FW8" s="174"/>
      <c r="FX8" s="174"/>
      <c r="FY8" s="174"/>
      <c r="FZ8" s="174"/>
      <c r="GA8" s="174"/>
      <c r="GB8" s="174"/>
      <c r="GC8" s="174"/>
      <c r="GD8" s="10"/>
      <c r="GE8" s="174"/>
      <c r="GF8" s="174"/>
      <c r="GG8" s="174"/>
      <c r="GH8" s="174"/>
      <c r="GI8" s="174"/>
      <c r="GJ8" s="174"/>
      <c r="GK8" s="174"/>
      <c r="GL8" s="10"/>
      <c r="GM8" s="174"/>
      <c r="GN8" s="174"/>
      <c r="GO8" s="174"/>
      <c r="GP8" s="174"/>
      <c r="GQ8" s="174"/>
      <c r="GR8" s="174"/>
      <c r="GS8" s="174"/>
      <c r="GT8" s="10"/>
      <c r="GU8" s="174"/>
      <c r="GV8" s="174"/>
      <c r="GW8" s="174"/>
      <c r="GX8" s="174"/>
      <c r="GY8" s="174"/>
      <c r="GZ8" s="174"/>
      <c r="HA8" s="174"/>
      <c r="HB8" s="10"/>
      <c r="HC8" s="174"/>
      <c r="HD8" s="174"/>
      <c r="HE8" s="174"/>
      <c r="HF8" s="174"/>
      <c r="HG8" s="174"/>
      <c r="HH8" s="174"/>
      <c r="HI8" s="174"/>
      <c r="HJ8" s="10"/>
      <c r="HK8" s="174"/>
      <c r="HL8" s="174"/>
      <c r="HM8" s="174"/>
      <c r="HN8" s="174"/>
      <c r="HO8" s="174"/>
      <c r="HP8" s="174"/>
      <c r="HQ8" s="174"/>
      <c r="HR8" s="10"/>
      <c r="HS8" s="174"/>
      <c r="HT8" s="174"/>
      <c r="HU8" s="174"/>
      <c r="HV8" s="174"/>
      <c r="HW8" s="174"/>
      <c r="HX8" s="174"/>
      <c r="HY8" s="174"/>
      <c r="HZ8" s="10"/>
      <c r="IA8" s="174"/>
      <c r="IB8" s="174"/>
      <c r="IC8" s="174"/>
      <c r="ID8" s="174"/>
      <c r="IE8" s="174"/>
    </row>
    <row r="9" spans="1:239" s="11" customFormat="1" ht="13.5" thickBot="1" x14ac:dyDescent="0.25">
      <c r="A9" s="39" t="s">
        <v>19</v>
      </c>
      <c r="B9" s="277">
        <f>'Planilha de Orçamento'!B9</f>
        <v>0</v>
      </c>
      <c r="C9" s="277"/>
      <c r="D9" s="277"/>
      <c r="E9" s="39" t="s">
        <v>3</v>
      </c>
      <c r="F9" s="277">
        <f>'Planilha de Orçamento'!D9:G9</f>
        <v>0</v>
      </c>
      <c r="G9" s="277"/>
      <c r="H9" s="277"/>
      <c r="I9" s="277"/>
      <c r="J9" s="174"/>
      <c r="K9" s="10"/>
      <c r="L9" s="174"/>
      <c r="M9" s="174"/>
      <c r="N9" s="10"/>
      <c r="O9" s="10"/>
      <c r="P9" s="174"/>
      <c r="Q9" s="174"/>
      <c r="R9" s="10"/>
      <c r="S9" s="10"/>
      <c r="T9" s="174"/>
      <c r="U9" s="174"/>
      <c r="V9" s="10"/>
      <c r="W9" s="10"/>
      <c r="X9" s="174"/>
      <c r="Y9" s="174"/>
      <c r="Z9" s="10"/>
      <c r="AA9" s="10"/>
      <c r="AB9" s="174"/>
      <c r="AC9" s="174"/>
      <c r="AD9" s="10"/>
      <c r="AE9" s="10"/>
      <c r="AF9" s="174"/>
      <c r="AG9" s="174"/>
      <c r="AH9" s="10"/>
      <c r="AI9" s="10"/>
      <c r="AJ9" s="174"/>
      <c r="AK9" s="174"/>
      <c r="AL9" s="10"/>
      <c r="AM9" s="10"/>
      <c r="AN9" s="174"/>
      <c r="AO9" s="174"/>
      <c r="AP9" s="10"/>
      <c r="AQ9" s="10"/>
      <c r="AR9" s="174"/>
      <c r="AS9" s="174"/>
      <c r="AT9" s="10"/>
      <c r="AU9" s="10"/>
      <c r="AV9" s="174"/>
      <c r="AW9" s="174"/>
      <c r="AX9" s="10"/>
      <c r="AY9" s="10"/>
      <c r="AZ9" s="174"/>
      <c r="BA9" s="174"/>
      <c r="BB9" s="10"/>
      <c r="BC9" s="10"/>
      <c r="BD9" s="174"/>
      <c r="BE9" s="174"/>
      <c r="BF9" s="10"/>
      <c r="BG9" s="10"/>
      <c r="BH9" s="174"/>
      <c r="BI9" s="174"/>
      <c r="BJ9" s="10"/>
      <c r="BK9" s="10"/>
      <c r="BL9" s="174"/>
      <c r="BM9" s="174"/>
      <c r="BN9" s="10"/>
      <c r="BO9" s="10"/>
      <c r="BP9" s="174"/>
      <c r="BQ9" s="174"/>
      <c r="BR9" s="10"/>
      <c r="BS9" s="10"/>
      <c r="BT9" s="174"/>
      <c r="BU9" s="174"/>
      <c r="BV9" s="10"/>
      <c r="BW9" s="10"/>
      <c r="BX9" s="174"/>
      <c r="BY9" s="174"/>
      <c r="BZ9" s="10"/>
      <c r="CA9" s="10"/>
      <c r="CB9" s="174"/>
      <c r="CC9" s="174"/>
      <c r="CD9" s="10"/>
      <c r="CE9" s="10"/>
      <c r="CF9" s="174"/>
      <c r="CG9" s="174"/>
      <c r="CH9" s="10"/>
      <c r="CI9" s="10"/>
      <c r="CJ9" s="174"/>
      <c r="CK9" s="174"/>
      <c r="CL9" s="10"/>
      <c r="CM9" s="10"/>
      <c r="CN9" s="174"/>
      <c r="CO9" s="174"/>
      <c r="CP9" s="10"/>
      <c r="CQ9" s="10"/>
      <c r="CR9" s="174"/>
      <c r="CS9" s="174"/>
      <c r="CT9" s="10"/>
      <c r="CU9" s="10"/>
      <c r="CV9" s="174"/>
      <c r="CW9" s="174"/>
      <c r="CX9" s="10"/>
      <c r="CY9" s="10"/>
      <c r="CZ9" s="174"/>
      <c r="DA9" s="174"/>
      <c r="DB9" s="10"/>
      <c r="DC9" s="10"/>
      <c r="DD9" s="174"/>
      <c r="DE9" s="174"/>
      <c r="DF9" s="10"/>
      <c r="DG9" s="10"/>
      <c r="DH9" s="174"/>
      <c r="DI9" s="174"/>
      <c r="DJ9" s="10"/>
      <c r="DK9" s="10"/>
      <c r="DL9" s="174"/>
      <c r="DM9" s="174"/>
      <c r="DN9" s="10"/>
      <c r="DO9" s="10"/>
      <c r="DP9" s="174"/>
      <c r="DQ9" s="174"/>
      <c r="DR9" s="10"/>
      <c r="DS9" s="10"/>
      <c r="DT9" s="174"/>
      <c r="DU9" s="174"/>
      <c r="DV9" s="10"/>
      <c r="DW9" s="10"/>
      <c r="DX9" s="174"/>
      <c r="DY9" s="174"/>
      <c r="DZ9" s="10"/>
      <c r="EA9" s="10"/>
      <c r="EB9" s="174"/>
      <c r="EC9" s="174"/>
      <c r="ED9" s="10"/>
      <c r="EE9" s="10"/>
      <c r="EF9" s="174"/>
      <c r="EG9" s="174"/>
      <c r="EH9" s="10"/>
      <c r="EI9" s="10"/>
      <c r="EJ9" s="174"/>
      <c r="EK9" s="174"/>
      <c r="EL9" s="10"/>
      <c r="EM9" s="10"/>
      <c r="EN9" s="174"/>
      <c r="EO9" s="174"/>
      <c r="EP9" s="10"/>
      <c r="EQ9" s="10"/>
      <c r="ER9" s="174"/>
      <c r="ES9" s="174"/>
      <c r="ET9" s="10"/>
      <c r="EU9" s="10"/>
      <c r="EV9" s="174"/>
      <c r="EW9" s="174"/>
      <c r="EX9" s="10"/>
      <c r="EY9" s="10"/>
      <c r="EZ9" s="174"/>
      <c r="FA9" s="174"/>
      <c r="FB9" s="10"/>
      <c r="FC9" s="10"/>
      <c r="FD9" s="174"/>
      <c r="FE9" s="174"/>
      <c r="FF9" s="10"/>
      <c r="FG9" s="10"/>
      <c r="FH9" s="174"/>
      <c r="FI9" s="174"/>
      <c r="FJ9" s="10"/>
      <c r="FK9" s="10"/>
      <c r="FL9" s="174"/>
      <c r="FM9" s="174"/>
      <c r="FN9" s="10"/>
      <c r="FO9" s="10"/>
      <c r="FP9" s="174"/>
      <c r="FQ9" s="174"/>
      <c r="FR9" s="10"/>
      <c r="FS9" s="10"/>
      <c r="FT9" s="174"/>
      <c r="FU9" s="174"/>
      <c r="FV9" s="10"/>
      <c r="FW9" s="10"/>
      <c r="FX9" s="174"/>
      <c r="FY9" s="174"/>
      <c r="FZ9" s="10"/>
      <c r="GA9" s="10"/>
      <c r="GB9" s="174"/>
      <c r="GC9" s="174"/>
      <c r="GD9" s="10"/>
      <c r="GE9" s="10"/>
      <c r="GF9" s="174"/>
      <c r="GG9" s="174"/>
      <c r="GH9" s="10"/>
      <c r="GI9" s="10"/>
      <c r="GJ9" s="174"/>
      <c r="GK9" s="174"/>
      <c r="GL9" s="10"/>
      <c r="GM9" s="10"/>
      <c r="GN9" s="174"/>
      <c r="GO9" s="174"/>
      <c r="GP9" s="10"/>
      <c r="GQ9" s="10"/>
      <c r="GR9" s="174"/>
      <c r="GS9" s="174"/>
      <c r="GT9" s="10"/>
      <c r="GU9" s="10"/>
      <c r="GV9" s="174"/>
      <c r="GW9" s="174"/>
      <c r="GX9" s="10"/>
      <c r="GY9" s="10"/>
      <c r="GZ9" s="174"/>
      <c r="HA9" s="174"/>
      <c r="HB9" s="10"/>
      <c r="HC9" s="10"/>
      <c r="HD9" s="174"/>
      <c r="HE9" s="174"/>
      <c r="HF9" s="10"/>
      <c r="HG9" s="10"/>
      <c r="HH9" s="174"/>
      <c r="HI9" s="174"/>
      <c r="HJ9" s="10"/>
      <c r="HK9" s="10"/>
      <c r="HL9" s="174"/>
      <c r="HM9" s="174"/>
      <c r="HN9" s="10"/>
      <c r="HO9" s="10"/>
      <c r="HP9" s="174"/>
      <c r="HQ9" s="174"/>
      <c r="HR9" s="10"/>
      <c r="HS9" s="10"/>
      <c r="HT9" s="174"/>
      <c r="HU9" s="174"/>
      <c r="HV9" s="10"/>
      <c r="HW9" s="10"/>
      <c r="HX9" s="174"/>
      <c r="HY9" s="174"/>
      <c r="HZ9" s="10"/>
      <c r="IA9" s="10"/>
      <c r="IB9" s="174"/>
      <c r="IC9" s="174"/>
      <c r="ID9" s="10"/>
      <c r="IE9" s="10"/>
    </row>
    <row r="10" spans="1:239" s="9" customFormat="1" ht="15.75" thickBot="1" x14ac:dyDescent="0.25">
      <c r="A10" s="243" t="s">
        <v>21</v>
      </c>
      <c r="B10" s="243"/>
      <c r="C10" s="243"/>
      <c r="D10" s="243"/>
      <c r="E10" s="243"/>
      <c r="F10" s="243"/>
      <c r="G10" s="243"/>
      <c r="H10" s="243"/>
      <c r="I10" s="243"/>
      <c r="J10" s="8"/>
      <c r="K10" s="12"/>
      <c r="L10" s="8"/>
      <c r="M10" s="8"/>
      <c r="N10" s="12"/>
      <c r="O10" s="12"/>
      <c r="P10" s="8"/>
      <c r="Q10" s="8"/>
      <c r="R10" s="12"/>
      <c r="S10" s="12"/>
      <c r="T10" s="8"/>
      <c r="U10" s="8"/>
      <c r="V10" s="12"/>
      <c r="W10" s="12"/>
      <c r="X10" s="8"/>
      <c r="Y10" s="8"/>
      <c r="Z10" s="12"/>
      <c r="AA10" s="12"/>
      <c r="AB10" s="8"/>
      <c r="AC10" s="8"/>
      <c r="AD10" s="12"/>
      <c r="AE10" s="12"/>
      <c r="AF10" s="8"/>
      <c r="AG10" s="8"/>
      <c r="AH10" s="12"/>
      <c r="AI10" s="12"/>
      <c r="AJ10" s="8"/>
      <c r="AK10" s="8"/>
      <c r="AL10" s="12"/>
      <c r="AM10" s="12"/>
      <c r="AN10" s="8"/>
      <c r="AO10" s="8"/>
      <c r="AP10" s="12"/>
      <c r="AQ10" s="12"/>
      <c r="AR10" s="8"/>
      <c r="AS10" s="8"/>
      <c r="AT10" s="12"/>
      <c r="AU10" s="12"/>
      <c r="AV10" s="8"/>
      <c r="AW10" s="8"/>
      <c r="AX10" s="12"/>
      <c r="AY10" s="12"/>
      <c r="AZ10" s="8"/>
      <c r="BA10" s="8"/>
      <c r="BB10" s="12"/>
      <c r="BC10" s="12"/>
      <c r="BD10" s="8"/>
      <c r="BE10" s="8"/>
      <c r="BF10" s="12"/>
      <c r="BG10" s="12"/>
      <c r="BH10" s="8"/>
      <c r="BI10" s="8"/>
      <c r="BJ10" s="12"/>
      <c r="BK10" s="12"/>
      <c r="BL10" s="8"/>
      <c r="BM10" s="8"/>
      <c r="BN10" s="12"/>
      <c r="BO10" s="12"/>
      <c r="BP10" s="8"/>
      <c r="BQ10" s="8"/>
      <c r="BR10" s="12"/>
      <c r="BS10" s="12"/>
      <c r="BT10" s="8"/>
      <c r="BU10" s="8"/>
      <c r="BV10" s="12"/>
      <c r="BW10" s="12"/>
      <c r="BX10" s="8"/>
      <c r="BY10" s="8"/>
      <c r="BZ10" s="12"/>
      <c r="CA10" s="12"/>
      <c r="CB10" s="8"/>
      <c r="CC10" s="8"/>
      <c r="CD10" s="12"/>
      <c r="CE10" s="12"/>
      <c r="CF10" s="8"/>
      <c r="CG10" s="8"/>
      <c r="CH10" s="12"/>
      <c r="CI10" s="12"/>
      <c r="CJ10" s="8"/>
      <c r="CK10" s="8"/>
      <c r="CL10" s="12"/>
      <c r="CM10" s="12"/>
      <c r="CN10" s="8"/>
      <c r="CO10" s="8"/>
      <c r="CP10" s="12"/>
      <c r="CQ10" s="12"/>
      <c r="CR10" s="8"/>
      <c r="CS10" s="8"/>
      <c r="CT10" s="12"/>
      <c r="CU10" s="12"/>
      <c r="CV10" s="8"/>
      <c r="CW10" s="8"/>
      <c r="CX10" s="12"/>
      <c r="CY10" s="12"/>
      <c r="CZ10" s="8"/>
      <c r="DA10" s="8"/>
      <c r="DB10" s="12"/>
      <c r="DC10" s="12"/>
      <c r="DD10" s="8"/>
      <c r="DE10" s="8"/>
      <c r="DF10" s="12"/>
      <c r="DG10" s="12"/>
      <c r="DH10" s="8"/>
      <c r="DI10" s="8"/>
      <c r="DJ10" s="12"/>
      <c r="DK10" s="12"/>
      <c r="DL10" s="8"/>
      <c r="DM10" s="8"/>
      <c r="DN10" s="12"/>
      <c r="DO10" s="12"/>
      <c r="DP10" s="8"/>
      <c r="DQ10" s="8"/>
      <c r="DR10" s="12"/>
      <c r="DS10" s="12"/>
      <c r="DT10" s="8"/>
      <c r="DU10" s="8"/>
      <c r="DV10" s="12"/>
      <c r="DW10" s="12"/>
      <c r="DX10" s="8"/>
      <c r="DY10" s="8"/>
      <c r="DZ10" s="12"/>
      <c r="EA10" s="12"/>
      <c r="EB10" s="8"/>
      <c r="EC10" s="8"/>
      <c r="ED10" s="12"/>
      <c r="EE10" s="12"/>
      <c r="EF10" s="8"/>
      <c r="EG10" s="8"/>
      <c r="EH10" s="12"/>
      <c r="EI10" s="12"/>
      <c r="EJ10" s="8"/>
      <c r="EK10" s="8"/>
      <c r="EL10" s="12"/>
      <c r="EM10" s="12"/>
      <c r="EN10" s="8"/>
      <c r="EO10" s="8"/>
      <c r="EP10" s="12"/>
      <c r="EQ10" s="12"/>
      <c r="ER10" s="8"/>
      <c r="ES10" s="8"/>
      <c r="ET10" s="12"/>
      <c r="EU10" s="12"/>
      <c r="EV10" s="8"/>
      <c r="EW10" s="8"/>
      <c r="EX10" s="12"/>
      <c r="EY10" s="12"/>
      <c r="EZ10" s="8"/>
      <c r="FA10" s="8"/>
      <c r="FB10" s="12"/>
      <c r="FC10" s="12"/>
      <c r="FD10" s="8"/>
      <c r="FE10" s="8"/>
      <c r="FF10" s="12"/>
      <c r="FG10" s="12"/>
      <c r="FH10" s="8"/>
      <c r="FI10" s="8"/>
      <c r="FJ10" s="12"/>
      <c r="FK10" s="12"/>
      <c r="FL10" s="8"/>
      <c r="FM10" s="8"/>
      <c r="FN10" s="12"/>
      <c r="FO10" s="12"/>
      <c r="FP10" s="8"/>
      <c r="FQ10" s="8"/>
      <c r="FR10" s="12"/>
      <c r="FS10" s="12"/>
      <c r="FT10" s="8"/>
      <c r="FU10" s="8"/>
      <c r="FV10" s="12"/>
      <c r="FW10" s="12"/>
      <c r="FX10" s="8"/>
      <c r="FY10" s="8"/>
      <c r="FZ10" s="12"/>
      <c r="GA10" s="12"/>
      <c r="GB10" s="8"/>
      <c r="GC10" s="8"/>
      <c r="GD10" s="12"/>
      <c r="GE10" s="12"/>
      <c r="GF10" s="8"/>
      <c r="GG10" s="8"/>
      <c r="GH10" s="12"/>
      <c r="GI10" s="12"/>
      <c r="GJ10" s="8"/>
      <c r="GK10" s="8"/>
      <c r="GL10" s="12"/>
      <c r="GM10" s="12"/>
      <c r="GN10" s="8"/>
      <c r="GO10" s="8"/>
      <c r="GP10" s="12"/>
      <c r="GQ10" s="12"/>
      <c r="GR10" s="8"/>
      <c r="GS10" s="8"/>
      <c r="GT10" s="12"/>
      <c r="GU10" s="12"/>
      <c r="GV10" s="8"/>
      <c r="GW10" s="8"/>
      <c r="GX10" s="12"/>
      <c r="GY10" s="12"/>
      <c r="GZ10" s="8"/>
      <c r="HA10" s="8"/>
      <c r="HB10" s="12"/>
      <c r="HC10" s="12"/>
      <c r="HD10" s="8"/>
      <c r="HE10" s="8"/>
      <c r="HF10" s="12"/>
      <c r="HG10" s="12"/>
      <c r="HH10" s="8"/>
      <c r="HI10" s="8"/>
      <c r="HJ10" s="12"/>
      <c r="HK10" s="12"/>
      <c r="HL10" s="8"/>
      <c r="HM10" s="8"/>
      <c r="HN10" s="12"/>
      <c r="HO10" s="12"/>
      <c r="HP10" s="8"/>
      <c r="HQ10" s="8"/>
      <c r="HR10" s="12"/>
      <c r="HS10" s="12"/>
      <c r="HT10" s="8"/>
      <c r="HU10" s="8"/>
      <c r="HV10" s="12"/>
      <c r="HW10" s="12"/>
      <c r="HX10" s="8"/>
      <c r="HY10" s="8"/>
      <c r="HZ10" s="12"/>
      <c r="IA10" s="12"/>
      <c r="IB10" s="8"/>
      <c r="IC10" s="8"/>
      <c r="ID10" s="12"/>
      <c r="IE10" s="12"/>
    </row>
    <row r="11" spans="1:239" x14ac:dyDescent="0.2">
      <c r="A11" s="278" t="s">
        <v>8</v>
      </c>
      <c r="B11" s="278" t="s">
        <v>0</v>
      </c>
      <c r="C11" s="281" t="s">
        <v>65</v>
      </c>
      <c r="D11" s="274" t="s">
        <v>70</v>
      </c>
      <c r="E11" s="274"/>
      <c r="F11" s="274"/>
      <c r="G11" s="274"/>
      <c r="H11" s="274"/>
      <c r="I11" s="274"/>
    </row>
    <row r="12" spans="1:239" s="9" customFormat="1" x14ac:dyDescent="0.2">
      <c r="A12" s="279"/>
      <c r="B12" s="279"/>
      <c r="C12" s="282"/>
      <c r="D12" s="244" t="s">
        <v>233</v>
      </c>
      <c r="E12" s="244"/>
      <c r="F12" s="244" t="s">
        <v>242</v>
      </c>
      <c r="G12" s="244"/>
      <c r="H12" s="244" t="s">
        <v>243</v>
      </c>
      <c r="I12" s="244"/>
    </row>
    <row r="13" spans="1:239" s="9" customFormat="1" x14ac:dyDescent="0.2">
      <c r="A13" s="280"/>
      <c r="B13" s="280"/>
      <c r="C13" s="283"/>
      <c r="D13" s="175" t="s">
        <v>66</v>
      </c>
      <c r="E13" s="175" t="s">
        <v>67</v>
      </c>
      <c r="F13" s="175" t="s">
        <v>66</v>
      </c>
      <c r="G13" s="175" t="s">
        <v>67</v>
      </c>
      <c r="H13" s="175" t="s">
        <v>66</v>
      </c>
      <c r="I13" s="175" t="s">
        <v>67</v>
      </c>
    </row>
    <row r="14" spans="1:239" x14ac:dyDescent="0.2">
      <c r="A14" s="43" t="s">
        <v>9</v>
      </c>
      <c r="B14" s="44" t="s">
        <v>71</v>
      </c>
      <c r="C14" s="134"/>
      <c r="D14" s="44"/>
      <c r="E14" s="45"/>
      <c r="F14" s="46"/>
      <c r="G14" s="47"/>
      <c r="H14" s="47"/>
      <c r="I14" s="47"/>
    </row>
    <row r="15" spans="1:239" x14ac:dyDescent="0.2">
      <c r="A15" s="271" t="s">
        <v>238</v>
      </c>
      <c r="B15" s="272" t="s">
        <v>54</v>
      </c>
      <c r="C15" s="273">
        <f>'Planilha de Orçamento'!K15</f>
        <v>0</v>
      </c>
      <c r="D15" s="135"/>
      <c r="E15" s="136"/>
      <c r="F15" s="146"/>
      <c r="G15" s="140"/>
      <c r="H15" s="140"/>
      <c r="I15" s="140"/>
    </row>
    <row r="16" spans="1:239" s="13" customFormat="1" x14ac:dyDescent="0.2">
      <c r="A16" s="260"/>
      <c r="B16" s="267"/>
      <c r="C16" s="270"/>
      <c r="D16" s="188">
        <v>0.7</v>
      </c>
      <c r="E16" s="170">
        <f>D16*$C15</f>
        <v>0</v>
      </c>
      <c r="F16" s="188">
        <v>0.2</v>
      </c>
      <c r="G16" s="170">
        <f>F16*$C15</f>
        <v>0</v>
      </c>
      <c r="H16" s="188">
        <v>0.1</v>
      </c>
      <c r="I16" s="170">
        <f>H16*$C15</f>
        <v>0</v>
      </c>
    </row>
    <row r="17" spans="1:11" s="141" customFormat="1" x14ac:dyDescent="0.2">
      <c r="A17" s="260" t="s">
        <v>239</v>
      </c>
      <c r="B17" s="267" t="s">
        <v>194</v>
      </c>
      <c r="C17" s="264">
        <f>'Planilha de Orçamento'!K29</f>
        <v>0</v>
      </c>
      <c r="D17" s="57"/>
      <c r="E17" s="56"/>
      <c r="F17" s="171"/>
      <c r="G17" s="142"/>
      <c r="H17" s="139"/>
      <c r="I17" s="140"/>
    </row>
    <row r="18" spans="1:11" s="13" customFormat="1" x14ac:dyDescent="0.2">
      <c r="A18" s="260"/>
      <c r="B18" s="267"/>
      <c r="C18" s="270"/>
      <c r="D18" s="188"/>
      <c r="E18" s="170">
        <f>D18*$C17</f>
        <v>0</v>
      </c>
      <c r="F18" s="188"/>
      <c r="G18" s="170">
        <f>F18*$C17</f>
        <v>0</v>
      </c>
      <c r="H18" s="188">
        <v>1</v>
      </c>
      <c r="I18" s="170">
        <f>H18*$C17</f>
        <v>0</v>
      </c>
    </row>
    <row r="19" spans="1:11" s="141" customFormat="1" x14ac:dyDescent="0.2">
      <c r="A19" s="260" t="s">
        <v>240</v>
      </c>
      <c r="B19" s="262" t="s">
        <v>197</v>
      </c>
      <c r="C19" s="264">
        <f>'Planilha de Orçamento'!K32</f>
        <v>0</v>
      </c>
      <c r="D19" s="146"/>
      <c r="E19" s="172"/>
      <c r="F19" s="138"/>
      <c r="G19" s="139"/>
      <c r="H19" s="139"/>
      <c r="I19" s="139"/>
    </row>
    <row r="20" spans="1:11" s="13" customFormat="1" x14ac:dyDescent="0.2">
      <c r="A20" s="260"/>
      <c r="B20" s="262"/>
      <c r="C20" s="270"/>
      <c r="D20" s="188">
        <v>0.3</v>
      </c>
      <c r="E20" s="170">
        <f>D20*$C19</f>
        <v>0</v>
      </c>
      <c r="F20" s="188">
        <v>0.4</v>
      </c>
      <c r="G20" s="170">
        <f>F20*$C19</f>
        <v>0</v>
      </c>
      <c r="H20" s="188">
        <v>0.3</v>
      </c>
      <c r="I20" s="170">
        <f>H20*$C19</f>
        <v>0</v>
      </c>
    </row>
    <row r="21" spans="1:11" s="141" customFormat="1" x14ac:dyDescent="0.2">
      <c r="A21" s="260" t="s">
        <v>237</v>
      </c>
      <c r="B21" s="262" t="s">
        <v>58</v>
      </c>
      <c r="C21" s="264">
        <f>'Planilha de Orçamento'!K41</f>
        <v>0</v>
      </c>
      <c r="D21" s="146"/>
      <c r="E21" s="172"/>
      <c r="F21" s="138"/>
      <c r="G21" s="139"/>
      <c r="H21" s="139"/>
      <c r="I21" s="139"/>
    </row>
    <row r="22" spans="1:11" s="143" customFormat="1" x14ac:dyDescent="0.25">
      <c r="A22" s="261"/>
      <c r="B22" s="263"/>
      <c r="C22" s="265"/>
      <c r="D22" s="188">
        <v>0.2</v>
      </c>
      <c r="E22" s="170">
        <f>D22*$C21</f>
        <v>0</v>
      </c>
      <c r="F22" s="188">
        <v>0.6</v>
      </c>
      <c r="G22" s="170">
        <f>F22*$C21</f>
        <v>0</v>
      </c>
      <c r="H22" s="188">
        <v>0.2</v>
      </c>
      <c r="I22" s="170">
        <f>H22*$C21</f>
        <v>0</v>
      </c>
      <c r="J22" s="145"/>
      <c r="K22" s="144"/>
    </row>
    <row r="23" spans="1:11" x14ac:dyDescent="0.2">
      <c r="A23" s="43" t="s">
        <v>75</v>
      </c>
      <c r="B23" s="44" t="s">
        <v>76</v>
      </c>
      <c r="C23" s="134"/>
      <c r="D23" s="44"/>
      <c r="E23" s="45"/>
      <c r="F23" s="46"/>
      <c r="G23" s="47"/>
      <c r="H23" s="47"/>
      <c r="I23" s="47"/>
    </row>
    <row r="24" spans="1:11" x14ac:dyDescent="0.2">
      <c r="A24" s="271" t="s">
        <v>238</v>
      </c>
      <c r="B24" s="272" t="s">
        <v>94</v>
      </c>
      <c r="C24" s="273">
        <f>'Planilha de Orçamento'!K49</f>
        <v>0</v>
      </c>
      <c r="D24" s="135"/>
      <c r="E24" s="136"/>
      <c r="F24" s="146"/>
      <c r="G24" s="140"/>
      <c r="H24" s="140"/>
      <c r="I24" s="140"/>
    </row>
    <row r="25" spans="1:11" s="13" customFormat="1" x14ac:dyDescent="0.2">
      <c r="A25" s="260"/>
      <c r="B25" s="267"/>
      <c r="C25" s="270"/>
      <c r="D25" s="188">
        <v>0.3</v>
      </c>
      <c r="E25" s="170">
        <f>D25*$C24</f>
        <v>0</v>
      </c>
      <c r="F25" s="188">
        <v>0.3</v>
      </c>
      <c r="G25" s="170">
        <f>F25*$C24</f>
        <v>0</v>
      </c>
      <c r="H25" s="188">
        <v>0.4</v>
      </c>
      <c r="I25" s="170">
        <f>H25*$C24</f>
        <v>0</v>
      </c>
    </row>
    <row r="26" spans="1:11" x14ac:dyDescent="0.2">
      <c r="A26" s="260" t="s">
        <v>239</v>
      </c>
      <c r="B26" s="267" t="s">
        <v>138</v>
      </c>
      <c r="C26" s="264">
        <f>'Planilha de Orçamento'!K75</f>
        <v>0</v>
      </c>
      <c r="D26" s="135"/>
      <c r="E26" s="136"/>
      <c r="F26" s="146"/>
      <c r="G26" s="140"/>
      <c r="H26" s="140"/>
      <c r="I26" s="140"/>
    </row>
    <row r="27" spans="1:11" s="13" customFormat="1" x14ac:dyDescent="0.2">
      <c r="A27" s="260"/>
      <c r="B27" s="267"/>
      <c r="C27" s="270"/>
      <c r="D27" s="188">
        <v>0.3</v>
      </c>
      <c r="E27" s="170">
        <f>D27*$C26</f>
        <v>0</v>
      </c>
      <c r="F27" s="188">
        <v>0.3</v>
      </c>
      <c r="G27" s="170">
        <f>F27*$C26</f>
        <v>0</v>
      </c>
      <c r="H27" s="188">
        <v>0.4</v>
      </c>
      <c r="I27" s="170">
        <f>H27*$C26</f>
        <v>0</v>
      </c>
    </row>
    <row r="28" spans="1:11" x14ac:dyDescent="0.2">
      <c r="A28" s="260" t="s">
        <v>240</v>
      </c>
      <c r="B28" s="267" t="s">
        <v>174</v>
      </c>
      <c r="C28" s="264">
        <f>'Planilha de Orçamento'!K83</f>
        <v>0</v>
      </c>
      <c r="D28" s="135"/>
      <c r="E28" s="136"/>
      <c r="F28" s="146"/>
      <c r="G28" s="140"/>
      <c r="H28" s="140"/>
      <c r="I28" s="140"/>
    </row>
    <row r="29" spans="1:11" s="13" customFormat="1" x14ac:dyDescent="0.2">
      <c r="A29" s="260"/>
      <c r="B29" s="267"/>
      <c r="C29" s="270"/>
      <c r="D29" s="188">
        <v>0.3</v>
      </c>
      <c r="E29" s="170">
        <f>D29*$C28</f>
        <v>0</v>
      </c>
      <c r="F29" s="188">
        <v>0.3</v>
      </c>
      <c r="G29" s="170">
        <f>F29*$C28</f>
        <v>0</v>
      </c>
      <c r="H29" s="188">
        <v>0.4</v>
      </c>
      <c r="I29" s="170">
        <f>H29*$C28</f>
        <v>0</v>
      </c>
    </row>
    <row r="30" spans="1:11" x14ac:dyDescent="0.2">
      <c r="A30" s="260" t="s">
        <v>237</v>
      </c>
      <c r="B30" s="267" t="s">
        <v>253</v>
      </c>
      <c r="C30" s="264">
        <f>'Planilha de Orçamento'!K89</f>
        <v>0</v>
      </c>
      <c r="D30" s="135"/>
      <c r="E30" s="136"/>
      <c r="F30" s="146"/>
      <c r="G30" s="140"/>
      <c r="H30" s="140"/>
      <c r="I30" s="140"/>
    </row>
    <row r="31" spans="1:11" s="13" customFormat="1" x14ac:dyDescent="0.2">
      <c r="A31" s="260"/>
      <c r="B31" s="267"/>
      <c r="C31" s="270"/>
      <c r="D31" s="188">
        <v>0.3</v>
      </c>
      <c r="E31" s="170">
        <f>D31*$C30</f>
        <v>0</v>
      </c>
      <c r="F31" s="188">
        <v>0.3</v>
      </c>
      <c r="G31" s="170">
        <f>F31*$C30</f>
        <v>0</v>
      </c>
      <c r="H31" s="188">
        <v>0.4</v>
      </c>
      <c r="I31" s="170">
        <f>H31*$C30</f>
        <v>0</v>
      </c>
    </row>
    <row r="32" spans="1:11" x14ac:dyDescent="0.2">
      <c r="A32" s="260" t="s">
        <v>301</v>
      </c>
      <c r="B32" s="267" t="s">
        <v>249</v>
      </c>
      <c r="C32" s="264">
        <f>'Planilha de Orçamento'!K107</f>
        <v>0</v>
      </c>
      <c r="D32" s="135"/>
      <c r="E32" s="136"/>
      <c r="F32" s="146"/>
      <c r="G32" s="140"/>
      <c r="H32" s="140"/>
      <c r="I32" s="140"/>
    </row>
    <row r="33" spans="1:9" s="13" customFormat="1" x14ac:dyDescent="0.2">
      <c r="A33" s="260"/>
      <c r="B33" s="267"/>
      <c r="C33" s="270"/>
      <c r="D33" s="188">
        <v>0.3</v>
      </c>
      <c r="E33" s="170">
        <f>D33*$C32</f>
        <v>0</v>
      </c>
      <c r="F33" s="188">
        <v>0.3</v>
      </c>
      <c r="G33" s="170">
        <f>F33*$C32</f>
        <v>0</v>
      </c>
      <c r="H33" s="188">
        <v>0.4</v>
      </c>
      <c r="I33" s="170">
        <f>H33*$C32</f>
        <v>0</v>
      </c>
    </row>
    <row r="34" spans="1:9" x14ac:dyDescent="0.2">
      <c r="A34" s="260" t="s">
        <v>302</v>
      </c>
      <c r="B34" s="267" t="s">
        <v>188</v>
      </c>
      <c r="C34" s="264">
        <f>'Planilha de Orçamento'!K114</f>
        <v>0</v>
      </c>
      <c r="D34" s="135"/>
      <c r="E34" s="136"/>
      <c r="F34" s="146"/>
      <c r="G34" s="140"/>
      <c r="H34" s="140"/>
      <c r="I34" s="140"/>
    </row>
    <row r="35" spans="1:9" s="13" customFormat="1" ht="15.75" thickBot="1" x14ac:dyDescent="0.25">
      <c r="A35" s="266"/>
      <c r="B35" s="268"/>
      <c r="C35" s="269"/>
      <c r="D35" s="188">
        <v>0.3</v>
      </c>
      <c r="E35" s="137">
        <f>D35*$C34</f>
        <v>0</v>
      </c>
      <c r="F35" s="188">
        <v>0.3</v>
      </c>
      <c r="G35" s="137">
        <f>F35*$C34</f>
        <v>0</v>
      </c>
      <c r="H35" s="188">
        <v>0.4</v>
      </c>
      <c r="I35" s="137">
        <f>H35*$C34</f>
        <v>0</v>
      </c>
    </row>
    <row r="36" spans="1:9" s="14" customFormat="1" x14ac:dyDescent="0.2">
      <c r="A36" s="257" t="s">
        <v>68</v>
      </c>
      <c r="B36" s="257"/>
      <c r="C36" s="147">
        <f>SUM(C15:C35)</f>
        <v>0</v>
      </c>
      <c r="D36" s="148"/>
      <c r="E36" s="149">
        <f>SUM(E15:E35)</f>
        <v>0</v>
      </c>
      <c r="F36" s="148"/>
      <c r="G36" s="149">
        <f>SUM(G15:G35)</f>
        <v>0</v>
      </c>
      <c r="H36" s="150"/>
      <c r="I36" s="149">
        <f>SUM(I15:I35)</f>
        <v>0</v>
      </c>
    </row>
    <row r="37" spans="1:9" s="14" customFormat="1" ht="15.75" thickBot="1" x14ac:dyDescent="0.25">
      <c r="A37" s="258"/>
      <c r="B37" s="258"/>
      <c r="C37" s="151" t="e">
        <f>SUM(D37:I37)</f>
        <v>#DIV/0!</v>
      </c>
      <c r="D37" s="259" t="e">
        <f>E36/$C$36</f>
        <v>#DIV/0!</v>
      </c>
      <c r="E37" s="259"/>
      <c r="F37" s="259" t="e">
        <f>G36/$C$36</f>
        <v>#DIV/0!</v>
      </c>
      <c r="G37" s="259"/>
      <c r="H37" s="259" t="e">
        <f t="shared" ref="H37" si="0">I36/$C$36</f>
        <v>#DIV/0!</v>
      </c>
      <c r="I37" s="259"/>
    </row>
    <row r="38" spans="1:9" s="14" customFormat="1" ht="13.5" thickBot="1" x14ac:dyDescent="0.25">
      <c r="A38" s="177"/>
      <c r="B38" s="177" t="s">
        <v>53</v>
      </c>
      <c r="C38" s="176">
        <f>TRUNC(C36*(1+$I$3),2)</f>
        <v>0</v>
      </c>
      <c r="D38" s="275">
        <f>TRUNC(E36*(1+$I$3),2)</f>
        <v>0</v>
      </c>
      <c r="E38" s="275"/>
      <c r="F38" s="275">
        <f t="shared" ref="F38" si="1">TRUNC(G36*(1+$I$3),2)</f>
        <v>0</v>
      </c>
      <c r="G38" s="275"/>
      <c r="H38" s="275">
        <f t="shared" ref="H38" si="2">TRUNC(I36*(1+$I$3),2)</f>
        <v>0</v>
      </c>
      <c r="I38" s="275"/>
    </row>
    <row r="39" spans="1:9" x14ac:dyDescent="0.2">
      <c r="A39" s="173"/>
      <c r="B39" s="173"/>
      <c r="C39" s="173"/>
      <c r="D39" s="173"/>
      <c r="E39" s="173"/>
      <c r="F39" s="173"/>
      <c r="G39" s="15"/>
      <c r="H39" s="15"/>
      <c r="I39" s="15"/>
    </row>
  </sheetData>
  <sheetProtection algorithmName="SHA-512" hashValue="miP3CjO483eJqaLys5szpEHPvAg3zbR565hJbrcIzVALSQ7y82MgBe2o5ZpTAAhPt3M58nLhUxxos6RHxlSDMA==" saltValue="JYmjY+85G7yvBtWHHvEGGg==" spinCount="100000" sheet="1" selectLockedCells="1"/>
  <mergeCells count="55">
    <mergeCell ref="A30:A31"/>
    <mergeCell ref="B30:B31"/>
    <mergeCell ref="C30:C31"/>
    <mergeCell ref="A28:A29"/>
    <mergeCell ref="B28:B29"/>
    <mergeCell ref="C28:C29"/>
    <mergeCell ref="A7:I7"/>
    <mergeCell ref="A1:I2"/>
    <mergeCell ref="G3:H3"/>
    <mergeCell ref="G4:H4"/>
    <mergeCell ref="G5:H5"/>
    <mergeCell ref="A6:I6"/>
    <mergeCell ref="A15:A16"/>
    <mergeCell ref="B15:B16"/>
    <mergeCell ref="C15:C16"/>
    <mergeCell ref="A11:A13"/>
    <mergeCell ref="B11:B13"/>
    <mergeCell ref="C11:C13"/>
    <mergeCell ref="B8:D8"/>
    <mergeCell ref="F8:G8"/>
    <mergeCell ref="B9:D9"/>
    <mergeCell ref="F9:I9"/>
    <mergeCell ref="A10:I10"/>
    <mergeCell ref="C26:C27"/>
    <mergeCell ref="D11:I11"/>
    <mergeCell ref="D12:E12"/>
    <mergeCell ref="H37:I37"/>
    <mergeCell ref="D38:E38"/>
    <mergeCell ref="F38:G38"/>
    <mergeCell ref="H38:I38"/>
    <mergeCell ref="F12:G12"/>
    <mergeCell ref="H12:I12"/>
    <mergeCell ref="F37:G37"/>
    <mergeCell ref="A17:A18"/>
    <mergeCell ref="B17:B18"/>
    <mergeCell ref="C17:C18"/>
    <mergeCell ref="A19:A20"/>
    <mergeCell ref="B19:B20"/>
    <mergeCell ref="C19:C20"/>
    <mergeCell ref="A36:B37"/>
    <mergeCell ref="D37:E37"/>
    <mergeCell ref="A21:A22"/>
    <mergeCell ref="B21:B22"/>
    <mergeCell ref="C21:C22"/>
    <mergeCell ref="A34:A35"/>
    <mergeCell ref="B34:B35"/>
    <mergeCell ref="C34:C35"/>
    <mergeCell ref="A32:A33"/>
    <mergeCell ref="B32:B33"/>
    <mergeCell ref="C32:C33"/>
    <mergeCell ref="A24:A25"/>
    <mergeCell ref="B24:B25"/>
    <mergeCell ref="C24:C25"/>
    <mergeCell ref="A26:A27"/>
    <mergeCell ref="B26:B27"/>
  </mergeCells>
  <conditionalFormatting sqref="H14:I14 B14:D14">
    <cfRule type="containsText" dxfId="16" priority="47" stopIfTrue="1" operator="containsText" text="x,xx">
      <formula>NOT(ISERROR(SEARCH("x,xx",B14)))</formula>
    </cfRule>
  </conditionalFormatting>
  <conditionalFormatting sqref="D11">
    <cfRule type="containsText" dxfId="15" priority="46" stopIfTrue="1" operator="containsText" text="x,xx">
      <formula>NOT(ISERROR(SEARCH("x,xx",D11)))</formula>
    </cfRule>
  </conditionalFormatting>
  <conditionalFormatting sqref="B38:D38 F38 H38">
    <cfRule type="containsText" dxfId="14" priority="45" stopIfTrue="1" operator="containsText" text="x,xx">
      <formula>NOT(ISERROR(SEARCH("x,xx",B38)))</formula>
    </cfRule>
  </conditionalFormatting>
  <conditionalFormatting sqref="B15:D15">
    <cfRule type="containsText" dxfId="13" priority="40" stopIfTrue="1" operator="containsText" text="x,xx">
      <formula>NOT(ISERROR(SEARCH("x,xx",B15)))</formula>
    </cfRule>
  </conditionalFormatting>
  <conditionalFormatting sqref="H15">
    <cfRule type="containsText" dxfId="12" priority="41" stopIfTrue="1" operator="containsText" text="x,xx">
      <formula>NOT(ISERROR(SEARCH("x,xx",H15)))</formula>
    </cfRule>
  </conditionalFormatting>
  <conditionalFormatting sqref="C36:D37 F37 H37">
    <cfRule type="containsText" dxfId="11" priority="38" stopIfTrue="1" operator="containsText" text="x,xx">
      <formula>NOT(ISERROR(SEARCH("x,xx",C36)))</formula>
    </cfRule>
  </conditionalFormatting>
  <conditionalFormatting sqref="H19 B19 D19">
    <cfRule type="containsText" dxfId="10" priority="27" stopIfTrue="1" operator="containsText" text="x,xx">
      <formula>NOT(ISERROR(SEARCH("x,xx",B19)))</formula>
    </cfRule>
  </conditionalFormatting>
  <conditionalFormatting sqref="C17 C19">
    <cfRule type="containsText" dxfId="9" priority="25" stopIfTrue="1" operator="containsText" text="x,xx">
      <formula>NOT(ISERROR(SEARCH("x,xx",C17)))</formula>
    </cfRule>
  </conditionalFormatting>
  <conditionalFormatting sqref="H17 B17 D17">
    <cfRule type="containsText" dxfId="8" priority="24" stopIfTrue="1" operator="containsText" text="x,xx">
      <formula>NOT(ISERROR(SEARCH("x,xx",B17)))</formula>
    </cfRule>
  </conditionalFormatting>
  <conditionalFormatting sqref="H21 B21:D21">
    <cfRule type="containsText" dxfId="7" priority="22" stopIfTrue="1" operator="containsText" text="x,xx">
      <formula>NOT(ISERROR(SEARCH("x,xx",B21)))</formula>
    </cfRule>
  </conditionalFormatting>
  <conditionalFormatting sqref="H23:I23 B23:D23">
    <cfRule type="containsText" dxfId="6" priority="21" stopIfTrue="1" operator="containsText" text="x,xx">
      <formula>NOT(ISERROR(SEARCH("x,xx",B23)))</formula>
    </cfRule>
  </conditionalFormatting>
  <conditionalFormatting sqref="B34:D34">
    <cfRule type="containsText" dxfId="5" priority="19" stopIfTrue="1" operator="containsText" text="x,xx">
      <formula>NOT(ISERROR(SEARCH("x,xx",B34)))</formula>
    </cfRule>
  </conditionalFormatting>
  <conditionalFormatting sqref="B32:D32">
    <cfRule type="containsText" dxfId="4" priority="18" stopIfTrue="1" operator="containsText" text="x,xx">
      <formula>NOT(ISERROR(SEARCH("x,xx",B32)))</formula>
    </cfRule>
  </conditionalFormatting>
  <conditionalFormatting sqref="B26:D26">
    <cfRule type="containsText" dxfId="3" priority="17" stopIfTrue="1" operator="containsText" text="x,xx">
      <formula>NOT(ISERROR(SEARCH("x,xx",B26)))</formula>
    </cfRule>
  </conditionalFormatting>
  <conditionalFormatting sqref="B24:D24">
    <cfRule type="containsText" dxfId="2" priority="16" stopIfTrue="1" operator="containsText" text="x,xx">
      <formula>NOT(ISERROR(SEARCH("x,xx",B24)))</formula>
    </cfRule>
  </conditionalFormatting>
  <conditionalFormatting sqref="B30:D30">
    <cfRule type="containsText" dxfId="1" priority="2" stopIfTrue="1" operator="containsText" text="x,xx">
      <formula>NOT(ISERROR(SEARCH("x,xx",B30)))</formula>
    </cfRule>
  </conditionalFormatting>
  <conditionalFormatting sqref="B28:D28">
    <cfRule type="containsText" dxfId="0" priority="1" stopIfTrue="1" operator="containsText" text="x,xx">
      <formula>NOT(ISERROR(SEARCH("x,xx",B28)))</formula>
    </cfRule>
  </conditionalFormatting>
  <pageMargins left="0.51181102362204722" right="0.51181102362204722" top="0.78740157480314965" bottom="0.78740157480314965" header="0.31496062992125984" footer="0.31496062992125984"/>
  <pageSetup paperSize="9" scale="95" orientation="landscape" r:id="rId1"/>
  <headerFooter>
    <oddHeader>&amp;L &amp;G&amp;C&amp;"-,Negrito"&amp;11&amp;K04+038UNIDADE DE ENGENHARIA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de Orçamento</vt:lpstr>
      <vt:lpstr>BDI</vt:lpstr>
      <vt:lpstr>CRONOGRAMA</vt:lpstr>
      <vt:lpstr>BDI!Area_de_impressao</vt:lpstr>
      <vt:lpstr>'Planilha de Orçamento'!Area_de_impressao</vt:lpstr>
      <vt:lpstr>'Planilha de Orçamento'!Titulos_de_impressao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Jose Henrique Ferreira</cp:lastModifiedBy>
  <cp:lastPrinted>2022-08-03T14:23:15Z</cp:lastPrinted>
  <dcterms:created xsi:type="dcterms:W3CDTF">2000-05-25T11:19:14Z</dcterms:created>
  <dcterms:modified xsi:type="dcterms:W3CDTF">2022-08-30T14:59:22Z</dcterms:modified>
</cp:coreProperties>
</file>